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2014" sheetId="1" r:id="rId1"/>
  </sheets>
  <definedNames>
    <definedName name="_xlnm.Print_Titles" localSheetId="0">'2014'!$7:$8</definedName>
    <definedName name="_xlnm.Print_Area" localSheetId="0">'2014'!$B$1:$D$113</definedName>
  </definedNames>
  <calcPr calcId="145621"/>
</workbook>
</file>

<file path=xl/calcChain.xml><?xml version="1.0" encoding="utf-8"?>
<calcChain xmlns="http://schemas.openxmlformats.org/spreadsheetml/2006/main">
  <c r="D52" i="1" l="1"/>
  <c r="D55" i="1"/>
  <c r="D53" i="1"/>
  <c r="D80" i="1"/>
  <c r="D90" i="1"/>
  <c r="D96" i="1"/>
  <c r="D84" i="1"/>
  <c r="D42" i="1" l="1"/>
  <c r="E75" i="1"/>
  <c r="D75" i="1"/>
  <c r="D40" i="1"/>
  <c r="E58" i="1"/>
  <c r="D58" i="1"/>
  <c r="E76" i="1"/>
  <c r="D76" i="1"/>
  <c r="E57" i="1"/>
  <c r="D57" i="1"/>
  <c r="D47" i="1"/>
  <c r="D56" i="1"/>
  <c r="D74" i="1"/>
  <c r="E66" i="1"/>
  <c r="D66" i="1"/>
  <c r="D64" i="1"/>
  <c r="D31" i="1"/>
  <c r="D22" i="1"/>
  <c r="D12" i="1"/>
  <c r="D25" i="1"/>
  <c r="D15" i="1"/>
  <c r="E13" i="1"/>
  <c r="D13" i="1"/>
  <c r="E69" i="1"/>
  <c r="D69" i="1"/>
  <c r="D108" i="1" l="1"/>
  <c r="D99" i="1" l="1"/>
  <c r="D98" i="1"/>
  <c r="D97" i="1"/>
  <c r="D92" i="1"/>
  <c r="D71" i="1"/>
  <c r="D59" i="1"/>
  <c r="D49" i="1"/>
  <c r="D35" i="1"/>
  <c r="D33" i="1"/>
  <c r="D29" i="1"/>
  <c r="D17" i="1"/>
  <c r="D11" i="1"/>
  <c r="D78" i="1" l="1"/>
  <c r="D39" i="1"/>
  <c r="D62" i="1"/>
  <c r="D77" i="1" s="1"/>
  <c r="D10" i="1" l="1"/>
  <c r="D9" i="1" s="1"/>
</calcChain>
</file>

<file path=xl/sharedStrings.xml><?xml version="1.0" encoding="utf-8"?>
<sst xmlns="http://schemas.openxmlformats.org/spreadsheetml/2006/main" count="216" uniqueCount="216">
  <si>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</si>
  <si>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</si>
  <si>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2014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</si>
  <si>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</si>
  <si>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</si>
  <si>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</si>
  <si>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</si>
  <si>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</si>
  <si>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</si>
  <si>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</si>
  <si>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</si>
  <si>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</si>
  <si>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</si>
  <si>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</si>
  <si>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</si>
  <si>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</si>
  <si>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</si>
  <si>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</si>
  <si>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</si>
  <si>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</si>
  <si>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</si>
  <si>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</si>
  <si>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</si>
  <si>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</si>
  <si>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</si>
  <si>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</si>
  <si>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</si>
  <si>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</si>
  <si>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</si>
  <si>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</si>
  <si>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</si>
  <si>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</si>
  <si>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</si>
  <si>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</si>
  <si>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</si>
  <si>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</si>
  <si>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</si>
  <si>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</si>
  <si>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</si>
  <si>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</si>
  <si>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</si>
  <si>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</si>
  <si>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</si>
  <si>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</si>
  <si>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</si>
  <si>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</si>
  <si>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106 06012 04 0000 110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</si>
  <si>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</si>
  <si>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</si>
  <si>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</si>
  <si>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</si>
  <si>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</si>
  <si>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</si>
  <si>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</si>
  <si>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</si>
  <si>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</si>
  <si>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</si>
  <si>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</si>
  <si>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</si>
  <si>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</si>
  <si>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</si>
  <si>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</si>
  <si>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</si>
  <si>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</si>
  <si>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</si>
  <si>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</si>
  <si>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</si>
  <si>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</si>
  <si>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</si>
  <si>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</si>
  <si>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</si>
  <si>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</si>
  <si>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</si>
  <si>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</si>
  <si>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</si>
  <si>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</si>
  <si>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</si>
  <si>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</si>
  <si>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</si>
  <si>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</si>
  <si>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</si>
  <si>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</si>
  <si>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</si>
  <si>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</si>
  <si>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</si>
  <si>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</si>
  <si>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</si>
  <si>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</si>
  <si>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</si>
  <si>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</si>
  <si>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</si>
  <si>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</si>
  <si>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</si>
  <si>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</si>
  <si>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</si>
  <si>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</si>
  <si>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</si>
  <si>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</si>
  <si>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</si>
  <si>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</si>
  <si>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</si>
  <si>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</si>
  <si>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</si>
  <si>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</si>
  <si>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</si>
  <si>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</si>
  <si>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</si>
  <si>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</si>
  <si>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</si>
  <si>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</si>
  <si>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</si>
  <si>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</si>
  <si>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116 2104 04 0000 140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</si>
  <si>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</si>
  <si>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</si>
  <si>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</si>
  <si>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</si>
  <si>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</si>
  <si>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</si>
  <si>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</si>
  <si>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</si>
  <si>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</si>
  <si>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</si>
  <si>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</si>
  <si>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</si>
  <si>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</si>
  <si>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</si>
  <si>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</si>
  <si>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</si>
  <si>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</si>
  <si>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</si>
  <si>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</si>
  <si>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</si>
  <si>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</si>
  <si>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</si>
  <si>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</si>
  <si>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</si>
  <si>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</si>
  <si>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</si>
  <si>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</si>
  <si>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</si>
  <si>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</si>
  <si>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</si>
  <si>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</si>
  <si>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</si>
  <si>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</si>
  <si>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</si>
  <si>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</si>
  <si>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</si>
  <si>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</si>
  <si>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</si>
  <si>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</si>
  <si>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</si>
  <si>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</si>
  <si>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</si>
  <si>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</si>
  <si>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</si>
  <si>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</si>
  <si>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</si>
  <si>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</si>
  <si>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</si>
  <si>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</si>
  <si>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</si>
  <si>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</si>
  <si>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</si>
  <si>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</si>
  <si>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</si>
  <si>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</si>
  <si>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</si>
  <si>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</si>
  <si>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</si>
  <si>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 </t>
  </si>
  <si>
    <t>Субсидии бюджетам городских округов на  бюджетные инвестиции в объекты капитального строительства собственности муниципальных образований</t>
  </si>
  <si>
    <t>202 02009 04 0000 151</t>
  </si>
  <si>
    <t>202 01003 04 0000 151</t>
  </si>
  <si>
    <t>202 02077 04 0000 151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</si>
  <si>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</si>
  <si>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</si>
  <si>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</si>
  <si>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</si>
  <si>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202 02999 04 7105 151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</si>
  <si>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</si>
  <si>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202 02999 04 7116 151</t>
  </si>
  <si>
    <t>Субсидии бюджетам городских округов на реализацию адресной программы Республики Башкортостан на период 2011-2015 годов по замене и модернизации лифтов, отработавших нормативный срок службы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</si>
  <si>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</si>
  <si>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</si>
  <si>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</si>
  <si>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202 02999 04 7101 151</t>
  </si>
  <si>
    <t>Субсидии бюджетам городских округов на софинансирование расходных обязательств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</si>
  <si>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</si>
  <si>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</si>
  <si>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105 03000 01 0000 110</t>
  </si>
  <si>
    <t>Единый сельскохозяйственный налог</t>
  </si>
  <si>
    <t>116 30030 01 0000 140</t>
  </si>
  <si>
    <t>Прочие денежные взыскания (штрафы) за правонарушения в области дорожного движения</t>
  </si>
  <si>
    <t>113 02994 04 0000 130</t>
  </si>
  <si>
    <t>Прочие доходы от компенсации затрат бюджетов городских округов</t>
  </si>
  <si>
    <t>117 05040 04 0000 180</t>
  </si>
  <si>
    <t>Прочие неналоговые доходы бюджетов городских округов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</si>
  <si>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</si>
  <si>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</si>
  <si>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202 04999 04 7505 151</t>
  </si>
  <si>
    <t>202 02999 04 7114 151</t>
  </si>
  <si>
    <t>Субсидии на премирование победителей республиканского конкурса "Самое благоустроенное городское (сельское) поселение Республики Башкортостан"</t>
  </si>
  <si>
    <t>202 02008 04 0000 151</t>
  </si>
  <si>
    <t>Субсидии бюджетам городских округов на обеспечение жильем молодых семей</t>
  </si>
  <si>
    <t>202 02999 04 7122 151</t>
  </si>
  <si>
    <t>Субсидии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</si>
  <si>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202 04999 04 7301 151</t>
  </si>
  <si>
    <t>Прочие безвозмездные поступления</t>
  </si>
  <si>
    <t>202 02999 04 7125 151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</si>
  <si>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</si>
  <si>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202 02999 04 7124 151</t>
  </si>
  <si>
    <t>Межбюджетные трансферты, передаваемые бюджетам на премирование победителей республиканского конкурса "Лучший многоквартирный дом"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</si>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</sst>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5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view="pageBreakPreview" topLeftCell="B94" zoomScale="91" zoomScaleNormal="85" zoomScaleSheetLayoutView="91" workbookViewId="0">
      <selection activeCell="C13" sqref="C13"/>
    </sheetView>
  </sheetViews>
  <sheetFormatPr defaultRowHeight="15.75" x14ac:dyDescent="0.2"/>
  <cols>
    <col min="1" max="1" width="5.7109375" style="1" hidden="1" customWidth="1"/>
    <col min="2" max="2" width="26.85546875" style="1" customWidth="1"/>
    <col min="3" max="3" width="68.140625" style="1" customWidth="1"/>
    <col min="4" max="4" width="17" style="1" customWidth="1"/>
    <col min="5" max="5" width="0" style="1" hidden="1" customWidth="1"/>
    <col min="6" max="16384" width="9.140625" style="1"/>
  </cols>
  <sheetData>
    <row r="1" spans="2:5" ht="20.25" customHeight="1" x14ac:dyDescent="0.2">
      <c r="C1" s="46"/>
      <c r="D1" s="2" t="s">
        <v>215</v>
      </c>
    </row>
    <row r="2" spans="2:5" x14ac:dyDescent="0.2">
      <c r="C2" s="47" t="s">
        <v>0</v>
      </c>
      <c r="D2" s="47"/>
    </row>
    <row r="3" spans="2:5" x14ac:dyDescent="0.2">
      <c r="C3" s="47" t="s">
        <v>1</v>
      </c>
      <c r="D3" s="47"/>
    </row>
    <row r="4" spans="2:5" x14ac:dyDescent="0.2">
      <c r="C4" s="46"/>
      <c r="D4" s="46"/>
    </row>
    <row r="5" spans="2:5" ht="28.5" customHeight="1" x14ac:dyDescent="0.2">
      <c r="B5" s="48" t="s">
        <v>2</v>
      </c>
      <c r="C5" s="48"/>
      <c r="D5" s="48"/>
    </row>
    <row r="6" spans="2:5" x14ac:dyDescent="0.2">
      <c r="B6" s="49" t="s">
        <v>3</v>
      </c>
      <c r="C6" s="49"/>
      <c r="D6" s="49"/>
    </row>
    <row r="7" spans="2:5" ht="63" x14ac:dyDescent="0.2">
      <c r="B7" s="3" t="s">
        <v>4</v>
      </c>
      <c r="C7" s="3" t="s">
        <v>5</v>
      </c>
      <c r="D7" s="4" t="s">
        <v>6</v>
      </c>
    </row>
    <row r="8" spans="2:5" s="50" customFormat="1" x14ac:dyDescent="0.2">
      <c r="B8" s="4">
        <v>1</v>
      </c>
      <c r="C8" s="4">
        <v>2</v>
      </c>
      <c r="D8" s="4">
        <v>3</v>
      </c>
    </row>
    <row r="9" spans="2:5" s="50" customFormat="1" x14ac:dyDescent="0.2">
      <c r="B9" s="6"/>
      <c r="C9" s="6" t="s">
        <v>7</v>
      </c>
      <c r="D9" s="5">
        <f>SUM(D10+D78)</f>
        <v>2033593.7250000001</v>
      </c>
    </row>
    <row r="10" spans="2:5" s="50" customFormat="1" x14ac:dyDescent="0.2">
      <c r="B10" s="6" t="s">
        <v>8</v>
      </c>
      <c r="C10" s="7" t="s">
        <v>9</v>
      </c>
      <c r="D10" s="5">
        <f>SUM(D39+D77)</f>
        <v>1161126</v>
      </c>
    </row>
    <row r="11" spans="2:5" s="50" customFormat="1" x14ac:dyDescent="0.2">
      <c r="B11" s="6" t="s">
        <v>10</v>
      </c>
      <c r="C11" s="7" t="s">
        <v>11</v>
      </c>
      <c r="D11" s="5">
        <f>SUM(D12)</f>
        <v>440682</v>
      </c>
    </row>
    <row r="12" spans="2:5" s="50" customFormat="1" x14ac:dyDescent="0.2">
      <c r="B12" s="8" t="s">
        <v>12</v>
      </c>
      <c r="C12" s="9" t="s">
        <v>13</v>
      </c>
      <c r="D12" s="5">
        <f>SUM(D13+D14+D15+D16)</f>
        <v>440682</v>
      </c>
    </row>
    <row r="13" spans="2:5" ht="80.25" customHeight="1" x14ac:dyDescent="0.2">
      <c r="B13" s="10" t="s">
        <v>14</v>
      </c>
      <c r="C13" s="11" t="s">
        <v>15</v>
      </c>
      <c r="D13" s="12">
        <f>438693-2576-8</f>
        <v>436109</v>
      </c>
      <c r="E13" s="1">
        <f>-2576-8</f>
        <v>-2584</v>
      </c>
    </row>
    <row r="14" spans="2:5" ht="114.75" customHeight="1" x14ac:dyDescent="0.2">
      <c r="B14" s="10" t="s">
        <v>16</v>
      </c>
      <c r="C14" s="11" t="s">
        <v>17</v>
      </c>
      <c r="D14" s="12">
        <v>289</v>
      </c>
    </row>
    <row r="15" spans="2:5" ht="51.75" customHeight="1" x14ac:dyDescent="0.2">
      <c r="B15" s="10" t="s">
        <v>18</v>
      </c>
      <c r="C15" s="13" t="s">
        <v>19</v>
      </c>
      <c r="D15" s="12">
        <f>1700+2576</f>
        <v>4276</v>
      </c>
      <c r="E15" s="1">
        <v>2576</v>
      </c>
    </row>
    <row r="16" spans="2:5" ht="93.75" customHeight="1" x14ac:dyDescent="0.2">
      <c r="B16" s="10" t="s">
        <v>189</v>
      </c>
      <c r="C16" s="13" t="s">
        <v>190</v>
      </c>
      <c r="D16" s="12">
        <v>8</v>
      </c>
      <c r="E16" s="1">
        <v>8</v>
      </c>
    </row>
    <row r="17" spans="2:5" s="50" customFormat="1" ht="39" customHeight="1" x14ac:dyDescent="0.2">
      <c r="B17" s="8" t="s">
        <v>20</v>
      </c>
      <c r="C17" s="9" t="s">
        <v>21</v>
      </c>
      <c r="D17" s="14">
        <f>D18+D19+D20+D21</f>
        <v>3273</v>
      </c>
    </row>
    <row r="18" spans="2:5" ht="36.75" customHeight="1" x14ac:dyDescent="0.2">
      <c r="B18" s="15" t="s">
        <v>22</v>
      </c>
      <c r="C18" s="16" t="s">
        <v>23</v>
      </c>
      <c r="D18" s="14">
        <v>1435</v>
      </c>
    </row>
    <row r="19" spans="2:5" ht="51.75" customHeight="1" x14ac:dyDescent="0.2">
      <c r="B19" s="10" t="s">
        <v>24</v>
      </c>
      <c r="C19" s="16" t="s">
        <v>25</v>
      </c>
      <c r="D19" s="14">
        <v>21</v>
      </c>
    </row>
    <row r="20" spans="2:5" s="50" customFormat="1" ht="48.75" customHeight="1" x14ac:dyDescent="0.2">
      <c r="B20" s="10" t="s">
        <v>26</v>
      </c>
      <c r="C20" s="16" t="s">
        <v>27</v>
      </c>
      <c r="D20" s="14">
        <v>1744</v>
      </c>
    </row>
    <row r="21" spans="2:5" s="50" customFormat="1" ht="48.75" customHeight="1" x14ac:dyDescent="0.2">
      <c r="B21" s="10" t="s">
        <v>28</v>
      </c>
      <c r="C21" s="17" t="s">
        <v>29</v>
      </c>
      <c r="D21" s="14">
        <v>73</v>
      </c>
    </row>
    <row r="22" spans="2:5" s="50" customFormat="1" x14ac:dyDescent="0.2">
      <c r="B22" s="8" t="s">
        <v>30</v>
      </c>
      <c r="C22" s="18" t="s">
        <v>31</v>
      </c>
      <c r="D22" s="5">
        <f>D23+D24+D28+D26+D25+D27</f>
        <v>117319</v>
      </c>
    </row>
    <row r="23" spans="2:5" s="50" customFormat="1" ht="31.5" x14ac:dyDescent="0.2">
      <c r="B23" s="10" t="s">
        <v>32</v>
      </c>
      <c r="C23" s="15" t="s">
        <v>33</v>
      </c>
      <c r="D23" s="12">
        <v>6000</v>
      </c>
    </row>
    <row r="24" spans="2:5" s="50" customFormat="1" ht="47.25" x14ac:dyDescent="0.2">
      <c r="B24" s="10" t="s">
        <v>34</v>
      </c>
      <c r="C24" s="15" t="s">
        <v>35</v>
      </c>
      <c r="D24" s="12">
        <v>1575</v>
      </c>
    </row>
    <row r="25" spans="2:5" ht="38.25" customHeight="1" x14ac:dyDescent="0.2">
      <c r="B25" s="19" t="s">
        <v>36</v>
      </c>
      <c r="C25" s="20" t="s">
        <v>37</v>
      </c>
      <c r="D25" s="12">
        <f>525+13</f>
        <v>538</v>
      </c>
      <c r="E25" s="1">
        <v>13</v>
      </c>
    </row>
    <row r="26" spans="2:5" ht="35.25" customHeight="1" x14ac:dyDescent="0.2">
      <c r="B26" s="10" t="s">
        <v>38</v>
      </c>
      <c r="C26" s="13" t="s">
        <v>39</v>
      </c>
      <c r="D26" s="12">
        <v>105000</v>
      </c>
    </row>
    <row r="27" spans="2:5" ht="17.25" customHeight="1" x14ac:dyDescent="0.2">
      <c r="B27" s="10" t="s">
        <v>191</v>
      </c>
      <c r="C27" s="13" t="s">
        <v>192</v>
      </c>
      <c r="D27" s="12">
        <v>6</v>
      </c>
      <c r="E27" s="1">
        <v>6</v>
      </c>
    </row>
    <row r="28" spans="2:5" ht="33" customHeight="1" x14ac:dyDescent="0.2">
      <c r="B28" s="10" t="s">
        <v>40</v>
      </c>
      <c r="C28" s="13" t="s">
        <v>41</v>
      </c>
      <c r="D28" s="12">
        <v>4200</v>
      </c>
    </row>
    <row r="29" spans="2:5" s="50" customFormat="1" x14ac:dyDescent="0.2">
      <c r="B29" s="8" t="s">
        <v>42</v>
      </c>
      <c r="C29" s="18" t="s">
        <v>43</v>
      </c>
      <c r="D29" s="5">
        <f>SUM(D30+D31+D32)</f>
        <v>139511</v>
      </c>
    </row>
    <row r="30" spans="2:5" ht="51" customHeight="1" x14ac:dyDescent="0.2">
      <c r="B30" s="10" t="s">
        <v>44</v>
      </c>
      <c r="C30" s="13" t="s">
        <v>45</v>
      </c>
      <c r="D30" s="12">
        <v>8925</v>
      </c>
    </row>
    <row r="31" spans="2:5" ht="63.75" customHeight="1" x14ac:dyDescent="0.2">
      <c r="B31" s="10" t="s">
        <v>46</v>
      </c>
      <c r="C31" s="13" t="s">
        <v>47</v>
      </c>
      <c r="D31" s="12">
        <f>883+1225</f>
        <v>2108</v>
      </c>
      <c r="E31" s="1">
        <v>1225</v>
      </c>
    </row>
    <row r="32" spans="2:5" ht="66" customHeight="1" x14ac:dyDescent="0.2">
      <c r="B32" s="10" t="s">
        <v>48</v>
      </c>
      <c r="C32" s="13" t="s">
        <v>49</v>
      </c>
      <c r="D32" s="12">
        <v>128478</v>
      </c>
    </row>
    <row r="33" spans="2:5" s="50" customFormat="1" ht="31.5" x14ac:dyDescent="0.2">
      <c r="B33" s="8" t="s">
        <v>50</v>
      </c>
      <c r="C33" s="9" t="s">
        <v>51</v>
      </c>
      <c r="D33" s="5">
        <f>SUM(D34)</f>
        <v>735</v>
      </c>
    </row>
    <row r="34" spans="2:5" x14ac:dyDescent="0.2">
      <c r="B34" s="10" t="s">
        <v>52</v>
      </c>
      <c r="C34" s="13" t="s">
        <v>53</v>
      </c>
      <c r="D34" s="12">
        <v>735</v>
      </c>
    </row>
    <row r="35" spans="2:5" s="50" customFormat="1" x14ac:dyDescent="0.2">
      <c r="B35" s="8" t="s">
        <v>54</v>
      </c>
      <c r="C35" s="18" t="s">
        <v>55</v>
      </c>
      <c r="D35" s="5">
        <f>SUM(D36+D37+D38)</f>
        <v>8603</v>
      </c>
    </row>
    <row r="36" spans="2:5" ht="51.75" customHeight="1" x14ac:dyDescent="0.2">
      <c r="B36" s="10" t="s">
        <v>56</v>
      </c>
      <c r="C36" s="13" t="s">
        <v>57</v>
      </c>
      <c r="D36" s="12">
        <v>8530</v>
      </c>
    </row>
    <row r="37" spans="2:5" ht="31.5" x14ac:dyDescent="0.2">
      <c r="B37" s="10" t="s">
        <v>58</v>
      </c>
      <c r="C37" s="13" t="s">
        <v>59</v>
      </c>
      <c r="D37" s="12">
        <v>48</v>
      </c>
    </row>
    <row r="38" spans="2:5" ht="96" customHeight="1" x14ac:dyDescent="0.2">
      <c r="B38" s="10" t="s">
        <v>60</v>
      </c>
      <c r="C38" s="11" t="s">
        <v>61</v>
      </c>
      <c r="D38" s="12">
        <v>25</v>
      </c>
    </row>
    <row r="39" spans="2:5" s="50" customFormat="1" x14ac:dyDescent="0.2">
      <c r="B39" s="21"/>
      <c r="C39" s="9" t="s">
        <v>62</v>
      </c>
      <c r="D39" s="22">
        <f>SUM(D11+D17+D22+D29+D35+D33)</f>
        <v>710123</v>
      </c>
    </row>
    <row r="40" spans="2:5" s="50" customFormat="1" ht="39" customHeight="1" x14ac:dyDescent="0.2">
      <c r="B40" s="8" t="s">
        <v>63</v>
      </c>
      <c r="C40" s="9" t="s">
        <v>64</v>
      </c>
      <c r="D40" s="5">
        <f>SUM(D41:D48)</f>
        <v>397145</v>
      </c>
    </row>
    <row r="41" spans="2:5" ht="48.75" customHeight="1" x14ac:dyDescent="0.2">
      <c r="B41" s="10" t="s">
        <v>65</v>
      </c>
      <c r="C41" s="13" t="s">
        <v>66</v>
      </c>
      <c r="D41" s="12">
        <v>4000</v>
      </c>
    </row>
    <row r="42" spans="2:5" ht="85.5" customHeight="1" x14ac:dyDescent="0.2">
      <c r="B42" s="10" t="s">
        <v>67</v>
      </c>
      <c r="C42" s="11" t="s">
        <v>68</v>
      </c>
      <c r="D42" s="23">
        <f>313126-4454</f>
        <v>308672</v>
      </c>
      <c r="E42" s="1">
        <v>-4454</v>
      </c>
    </row>
    <row r="43" spans="2:5" ht="80.25" customHeight="1" x14ac:dyDescent="0.2">
      <c r="B43" s="10" t="s">
        <v>69</v>
      </c>
      <c r="C43" s="13" t="s">
        <v>70</v>
      </c>
      <c r="D43" s="23">
        <v>1858</v>
      </c>
    </row>
    <row r="44" spans="2:5" ht="63.75" customHeight="1" x14ac:dyDescent="0.2">
      <c r="B44" s="10" t="s">
        <v>199</v>
      </c>
      <c r="C44" s="13" t="s">
        <v>200</v>
      </c>
      <c r="D44" s="23">
        <v>500</v>
      </c>
    </row>
    <row r="45" spans="2:5" ht="34.5" customHeight="1" x14ac:dyDescent="0.2">
      <c r="B45" s="10" t="s">
        <v>71</v>
      </c>
      <c r="C45" s="13" t="s">
        <v>72</v>
      </c>
      <c r="D45" s="12">
        <v>68250</v>
      </c>
    </row>
    <row r="46" spans="2:5" ht="48" customHeight="1" x14ac:dyDescent="0.2">
      <c r="B46" s="10" t="s">
        <v>73</v>
      </c>
      <c r="C46" s="13" t="s">
        <v>74</v>
      </c>
      <c r="D46" s="24">
        <v>2644</v>
      </c>
    </row>
    <row r="47" spans="2:5" ht="47.25" x14ac:dyDescent="0.2">
      <c r="B47" s="10" t="s">
        <v>75</v>
      </c>
      <c r="C47" s="13" t="s">
        <v>76</v>
      </c>
      <c r="D47" s="24">
        <f>400+26</f>
        <v>426</v>
      </c>
      <c r="E47" s="1">
        <v>26</v>
      </c>
    </row>
    <row r="48" spans="2:5" ht="82.5" customHeight="1" x14ac:dyDescent="0.2">
      <c r="B48" s="25" t="s">
        <v>77</v>
      </c>
      <c r="C48" s="26" t="s">
        <v>78</v>
      </c>
      <c r="D48" s="24">
        <v>10795</v>
      </c>
    </row>
    <row r="49" spans="2:5" s="50" customFormat="1" x14ac:dyDescent="0.2">
      <c r="B49" s="8" t="s">
        <v>79</v>
      </c>
      <c r="C49" s="9" t="s">
        <v>80</v>
      </c>
      <c r="D49" s="27">
        <f>D50+D51+D52+D53+D54+D55</f>
        <v>9409</v>
      </c>
    </row>
    <row r="50" spans="2:5" ht="42" customHeight="1" x14ac:dyDescent="0.2">
      <c r="B50" s="10" t="s">
        <v>81</v>
      </c>
      <c r="C50" s="13" t="s">
        <v>82</v>
      </c>
      <c r="D50" s="24">
        <v>2338</v>
      </c>
    </row>
    <row r="51" spans="2:5" ht="31.5" x14ac:dyDescent="0.2">
      <c r="B51" s="10" t="s">
        <v>83</v>
      </c>
      <c r="C51" s="13" t="s">
        <v>84</v>
      </c>
      <c r="D51" s="24">
        <v>51</v>
      </c>
    </row>
    <row r="52" spans="2:5" x14ac:dyDescent="0.2">
      <c r="B52" s="10" t="s">
        <v>85</v>
      </c>
      <c r="C52" s="13" t="s">
        <v>86</v>
      </c>
      <c r="D52" s="24">
        <f>5037-107-349-40</f>
        <v>4541</v>
      </c>
      <c r="E52" s="1">
        <v>-107</v>
      </c>
    </row>
    <row r="53" spans="2:5" ht="21.75" customHeight="1" x14ac:dyDescent="0.2">
      <c r="B53" s="10" t="s">
        <v>87</v>
      </c>
      <c r="C53" s="13" t="s">
        <v>88</v>
      </c>
      <c r="D53" s="24">
        <f>1648+349</f>
        <v>1997</v>
      </c>
    </row>
    <row r="54" spans="2:5" ht="20.25" customHeight="1" x14ac:dyDescent="0.2">
      <c r="B54" s="28" t="s">
        <v>89</v>
      </c>
      <c r="C54" s="17" t="s">
        <v>90</v>
      </c>
      <c r="D54" s="24">
        <v>2</v>
      </c>
    </row>
    <row r="55" spans="2:5" ht="48" customHeight="1" x14ac:dyDescent="0.2">
      <c r="B55" s="28" t="s">
        <v>91</v>
      </c>
      <c r="C55" s="17" t="s">
        <v>92</v>
      </c>
      <c r="D55" s="24">
        <f>355+85+40</f>
        <v>480</v>
      </c>
      <c r="E55" s="1">
        <v>85</v>
      </c>
    </row>
    <row r="56" spans="2:5" s="50" customFormat="1" ht="31.5" x14ac:dyDescent="0.2">
      <c r="B56" s="8" t="s">
        <v>93</v>
      </c>
      <c r="C56" s="9" t="s">
        <v>94</v>
      </c>
      <c r="D56" s="27">
        <f>SUM(D57:D58)</f>
        <v>5365</v>
      </c>
    </row>
    <row r="57" spans="2:5" ht="31.5" x14ac:dyDescent="0.2">
      <c r="B57" s="10" t="s">
        <v>95</v>
      </c>
      <c r="C57" s="29" t="s">
        <v>96</v>
      </c>
      <c r="D57" s="24">
        <f>3100-26-14</f>
        <v>3060</v>
      </c>
      <c r="E57" s="1">
        <f>-26-14</f>
        <v>-40</v>
      </c>
    </row>
    <row r="58" spans="2:5" ht="20.25" customHeight="1" x14ac:dyDescent="0.2">
      <c r="B58" s="10" t="s">
        <v>195</v>
      </c>
      <c r="C58" s="13" t="s">
        <v>196</v>
      </c>
      <c r="D58" s="24">
        <f>4+798+1503</f>
        <v>2305</v>
      </c>
      <c r="E58" s="1">
        <f>4+798+1503</f>
        <v>2305</v>
      </c>
    </row>
    <row r="59" spans="2:5" s="50" customFormat="1" ht="19.5" customHeight="1" x14ac:dyDescent="0.2">
      <c r="B59" s="8" t="s">
        <v>97</v>
      </c>
      <c r="C59" s="30" t="s">
        <v>98</v>
      </c>
      <c r="D59" s="27">
        <f>SUM(D61+D60)</f>
        <v>32857</v>
      </c>
    </row>
    <row r="60" spans="2:5" s="51" customFormat="1" ht="98.25" customHeight="1" x14ac:dyDescent="0.2">
      <c r="B60" s="31" t="s">
        <v>99</v>
      </c>
      <c r="C60" s="32" t="s">
        <v>100</v>
      </c>
      <c r="D60" s="33">
        <v>29800</v>
      </c>
    </row>
    <row r="61" spans="2:5" ht="49.5" customHeight="1" x14ac:dyDescent="0.2">
      <c r="B61" s="10" t="s">
        <v>101</v>
      </c>
      <c r="C61" s="34" t="s">
        <v>102</v>
      </c>
      <c r="D61" s="24">
        <v>3057</v>
      </c>
    </row>
    <row r="62" spans="2:5" s="50" customFormat="1" x14ac:dyDescent="0.2">
      <c r="B62" s="8" t="s">
        <v>103</v>
      </c>
      <c r="C62" s="9" t="s">
        <v>104</v>
      </c>
      <c r="D62" s="27">
        <f>SUM(D63:D75)</f>
        <v>6137</v>
      </c>
    </row>
    <row r="63" spans="2:5" ht="66.75" customHeight="1" x14ac:dyDescent="0.2">
      <c r="B63" s="10" t="s">
        <v>105</v>
      </c>
      <c r="C63" s="35" t="s">
        <v>171</v>
      </c>
      <c r="D63" s="24">
        <v>30</v>
      </c>
    </row>
    <row r="64" spans="2:5" ht="67.5" customHeight="1" x14ac:dyDescent="0.2">
      <c r="B64" s="10" t="s">
        <v>106</v>
      </c>
      <c r="C64" s="13" t="s">
        <v>107</v>
      </c>
      <c r="D64" s="24">
        <f>2+1</f>
        <v>3</v>
      </c>
      <c r="E64" s="1">
        <v>1</v>
      </c>
    </row>
    <row r="65" spans="1:5" ht="64.5" customHeight="1" x14ac:dyDescent="0.2">
      <c r="B65" s="10" t="s">
        <v>108</v>
      </c>
      <c r="C65" s="13" t="s">
        <v>109</v>
      </c>
      <c r="D65" s="24">
        <v>80</v>
      </c>
    </row>
    <row r="66" spans="1:5" ht="63" customHeight="1" x14ac:dyDescent="0.2">
      <c r="B66" s="10" t="s">
        <v>110</v>
      </c>
      <c r="C66" s="13" t="s">
        <v>111</v>
      </c>
      <c r="D66" s="24">
        <f>170+33+113</f>
        <v>316</v>
      </c>
      <c r="E66" s="1">
        <f>33+113</f>
        <v>146</v>
      </c>
    </row>
    <row r="67" spans="1:5" ht="48.75" customHeight="1" x14ac:dyDescent="0.2">
      <c r="B67" s="10" t="s">
        <v>112</v>
      </c>
      <c r="C67" s="13" t="s">
        <v>113</v>
      </c>
      <c r="D67" s="24">
        <v>22</v>
      </c>
    </row>
    <row r="68" spans="1:5" ht="31.5" x14ac:dyDescent="0.2">
      <c r="B68" s="10" t="s">
        <v>114</v>
      </c>
      <c r="C68" s="11" t="s">
        <v>115</v>
      </c>
      <c r="D68" s="24">
        <v>15</v>
      </c>
    </row>
    <row r="69" spans="1:5" ht="36.75" customHeight="1" x14ac:dyDescent="0.2">
      <c r="B69" s="10" t="s">
        <v>116</v>
      </c>
      <c r="C69" s="13" t="s">
        <v>117</v>
      </c>
      <c r="D69" s="24">
        <f>355+19+20</f>
        <v>394</v>
      </c>
      <c r="E69" s="1">
        <f>19+20</f>
        <v>39</v>
      </c>
    </row>
    <row r="70" spans="1:5" ht="31.5" x14ac:dyDescent="0.2">
      <c r="B70" s="10" t="s">
        <v>118</v>
      </c>
      <c r="C70" s="13" t="s">
        <v>119</v>
      </c>
      <c r="D70" s="24">
        <v>100</v>
      </c>
    </row>
    <row r="71" spans="1:5" ht="66" customHeight="1" x14ac:dyDescent="0.2">
      <c r="B71" s="10" t="s">
        <v>120</v>
      </c>
      <c r="C71" s="29" t="s">
        <v>121</v>
      </c>
      <c r="D71" s="24">
        <f>650+50</f>
        <v>700</v>
      </c>
    </row>
    <row r="72" spans="1:5" ht="54.75" customHeight="1" x14ac:dyDescent="0.2">
      <c r="B72" s="10" t="s">
        <v>122</v>
      </c>
      <c r="C72" s="13" t="s">
        <v>123</v>
      </c>
      <c r="D72" s="24">
        <v>10</v>
      </c>
    </row>
    <row r="73" spans="1:5" ht="31.5" customHeight="1" x14ac:dyDescent="0.2">
      <c r="B73" s="10" t="s">
        <v>193</v>
      </c>
      <c r="C73" s="13" t="s">
        <v>194</v>
      </c>
      <c r="D73" s="24">
        <v>5</v>
      </c>
      <c r="E73" s="1">
        <v>5</v>
      </c>
    </row>
    <row r="74" spans="1:5" ht="67.5" customHeight="1" x14ac:dyDescent="0.2">
      <c r="B74" s="10" t="s">
        <v>124</v>
      </c>
      <c r="C74" s="13" t="s">
        <v>125</v>
      </c>
      <c r="D74" s="24">
        <f>250+15</f>
        <v>265</v>
      </c>
      <c r="E74" s="1">
        <v>15</v>
      </c>
    </row>
    <row r="75" spans="1:5" ht="47.25" customHeight="1" x14ac:dyDescent="0.2">
      <c r="B75" s="10" t="s">
        <v>126</v>
      </c>
      <c r="C75" s="13" t="s">
        <v>127</v>
      </c>
      <c r="D75" s="24">
        <f>6+200+1390+2310+20+100+4+20+2+3+12+2+100+28</f>
        <v>4197</v>
      </c>
      <c r="E75" s="1">
        <f>3+12+2+100+28</f>
        <v>145</v>
      </c>
    </row>
    <row r="76" spans="1:5" s="50" customFormat="1" ht="17.25" customHeight="1" x14ac:dyDescent="0.2">
      <c r="B76" s="8" t="s">
        <v>197</v>
      </c>
      <c r="C76" s="9" t="s">
        <v>198</v>
      </c>
      <c r="D76" s="27">
        <f>76+14</f>
        <v>90</v>
      </c>
      <c r="E76" s="50">
        <f>76+14</f>
        <v>90</v>
      </c>
    </row>
    <row r="77" spans="1:5" x14ac:dyDescent="0.2">
      <c r="B77" s="10"/>
      <c r="C77" s="13" t="s">
        <v>128</v>
      </c>
      <c r="D77" s="22">
        <f>SUM(D40+D49+D56+D62+D59+D76)</f>
        <v>451003</v>
      </c>
    </row>
    <row r="78" spans="1:5" s="50" customFormat="1" x14ac:dyDescent="0.2">
      <c r="B78" s="8" t="s">
        <v>129</v>
      </c>
      <c r="C78" s="9" t="s">
        <v>130</v>
      </c>
      <c r="D78" s="5">
        <f>SUM(D79:D113)</f>
        <v>872467.72499999998</v>
      </c>
    </row>
    <row r="79" spans="1:5" s="51" customFormat="1" ht="39" customHeight="1" x14ac:dyDescent="0.25">
      <c r="A79" s="52" t="s">
        <v>131</v>
      </c>
      <c r="B79" s="36" t="s">
        <v>174</v>
      </c>
      <c r="C79" s="32" t="s">
        <v>132</v>
      </c>
      <c r="D79" s="37">
        <v>20188.2</v>
      </c>
    </row>
    <row r="80" spans="1:5" s="51" customFormat="1" ht="39" customHeight="1" x14ac:dyDescent="0.25">
      <c r="A80" s="52"/>
      <c r="B80" s="36" t="s">
        <v>204</v>
      </c>
      <c r="C80" s="32" t="s">
        <v>205</v>
      </c>
      <c r="D80" s="37">
        <f>266.567+168.133+1196+246.19</f>
        <v>1876.89</v>
      </c>
    </row>
    <row r="81" spans="2:4" s="51" customFormat="1" ht="50.25" customHeight="1" x14ac:dyDescent="0.2">
      <c r="B81" s="36" t="s">
        <v>173</v>
      </c>
      <c r="C81" s="32" t="s">
        <v>133</v>
      </c>
      <c r="D81" s="37">
        <v>3000</v>
      </c>
    </row>
    <row r="82" spans="2:4" s="51" customFormat="1" ht="53.25" customHeight="1" x14ac:dyDescent="0.2">
      <c r="B82" s="36" t="s">
        <v>175</v>
      </c>
      <c r="C82" s="32" t="s">
        <v>172</v>
      </c>
      <c r="D82" s="37">
        <v>4900</v>
      </c>
    </row>
    <row r="83" spans="2:4" s="51" customFormat="1" ht="84" customHeight="1" x14ac:dyDescent="0.2">
      <c r="B83" s="36" t="s">
        <v>185</v>
      </c>
      <c r="C83" s="32" t="s">
        <v>186</v>
      </c>
      <c r="D83" s="37">
        <v>43964</v>
      </c>
    </row>
    <row r="84" spans="2:4" s="51" customFormat="1" ht="41.25" customHeight="1" x14ac:dyDescent="0.2">
      <c r="B84" s="36" t="s">
        <v>187</v>
      </c>
      <c r="C84" s="32" t="s">
        <v>188</v>
      </c>
      <c r="D84" s="37">
        <f>13500+10800+5377.35</f>
        <v>29677.35</v>
      </c>
    </row>
    <row r="85" spans="2:4" s="51" customFormat="1" ht="96.75" customHeight="1" x14ac:dyDescent="0.2">
      <c r="B85" s="36" t="s">
        <v>180</v>
      </c>
      <c r="C85" s="32" t="s">
        <v>184</v>
      </c>
      <c r="D85" s="37">
        <v>27791</v>
      </c>
    </row>
    <row r="86" spans="2:4" s="51" customFormat="1" ht="65.25" customHeight="1" x14ac:dyDescent="0.2">
      <c r="B86" s="36" t="s">
        <v>202</v>
      </c>
      <c r="C86" s="32" t="s">
        <v>203</v>
      </c>
      <c r="D86" s="37">
        <v>990</v>
      </c>
    </row>
    <row r="87" spans="2:4" s="51" customFormat="1" ht="66.75" customHeight="1" x14ac:dyDescent="0.2">
      <c r="B87" s="36" t="s">
        <v>182</v>
      </c>
      <c r="C87" s="32" t="s">
        <v>183</v>
      </c>
      <c r="D87" s="37">
        <v>4230</v>
      </c>
    </row>
    <row r="88" spans="2:4" s="51" customFormat="1" ht="53.25" customHeight="1" x14ac:dyDescent="0.2">
      <c r="B88" s="36" t="s">
        <v>206</v>
      </c>
      <c r="C88" s="32" t="s">
        <v>207</v>
      </c>
      <c r="D88" s="37">
        <v>8936</v>
      </c>
    </row>
    <row r="89" spans="2:4" s="51" customFormat="1" ht="66" customHeight="1" x14ac:dyDescent="0.2">
      <c r="B89" s="36" t="s">
        <v>212</v>
      </c>
      <c r="C89" s="32" t="s">
        <v>214</v>
      </c>
      <c r="D89" s="37">
        <v>1700</v>
      </c>
    </row>
    <row r="90" spans="2:4" s="51" customFormat="1" ht="82.5" customHeight="1" x14ac:dyDescent="0.2">
      <c r="B90" s="36" t="s">
        <v>210</v>
      </c>
      <c r="C90" s="32" t="s">
        <v>211</v>
      </c>
      <c r="D90" s="37">
        <f>19000+2450</f>
        <v>21450</v>
      </c>
    </row>
    <row r="91" spans="2:4" ht="50.25" customHeight="1" x14ac:dyDescent="0.2">
      <c r="B91" s="28" t="s">
        <v>134</v>
      </c>
      <c r="C91" s="15" t="s">
        <v>135</v>
      </c>
      <c r="D91" s="12">
        <v>889.8</v>
      </c>
    </row>
    <row r="92" spans="2:4" ht="79.5" customHeight="1" x14ac:dyDescent="0.2">
      <c r="B92" s="38" t="s">
        <v>136</v>
      </c>
      <c r="C92" s="15" t="s">
        <v>137</v>
      </c>
      <c r="D92" s="12">
        <f>2680.6+434.5</f>
        <v>3115.1</v>
      </c>
    </row>
    <row r="93" spans="2:4" ht="47.25" x14ac:dyDescent="0.2">
      <c r="B93" s="10" t="s">
        <v>138</v>
      </c>
      <c r="C93" s="13" t="s">
        <v>139</v>
      </c>
      <c r="D93" s="12">
        <v>1700.5</v>
      </c>
    </row>
    <row r="94" spans="2:4" ht="36.75" customHeight="1" x14ac:dyDescent="0.2">
      <c r="B94" s="10" t="s">
        <v>140</v>
      </c>
      <c r="C94" s="13" t="s">
        <v>141</v>
      </c>
      <c r="D94" s="12">
        <v>458.8</v>
      </c>
    </row>
    <row r="95" spans="2:4" ht="34.5" customHeight="1" x14ac:dyDescent="0.2">
      <c r="B95" s="10" t="s">
        <v>142</v>
      </c>
      <c r="C95" s="13" t="s">
        <v>143</v>
      </c>
      <c r="D95" s="12">
        <v>5828.4</v>
      </c>
    </row>
    <row r="96" spans="2:4" ht="204" customHeight="1" x14ac:dyDescent="0.2">
      <c r="B96" s="39" t="s">
        <v>144</v>
      </c>
      <c r="C96" s="40" t="s">
        <v>145</v>
      </c>
      <c r="D96" s="37">
        <f>221823.9+5763.8+3269.8</f>
        <v>230857.49999999997</v>
      </c>
    </row>
    <row r="97" spans="2:4" ht="240" customHeight="1" x14ac:dyDescent="0.2">
      <c r="B97" s="39" t="s">
        <v>146</v>
      </c>
      <c r="C97" s="40" t="s">
        <v>147</v>
      </c>
      <c r="D97" s="37">
        <f>2922.5-0.3</f>
        <v>2922.2</v>
      </c>
    </row>
    <row r="98" spans="2:4" ht="161.25" customHeight="1" x14ac:dyDescent="0.2">
      <c r="B98" s="39" t="s">
        <v>148</v>
      </c>
      <c r="C98" s="40" t="s">
        <v>149</v>
      </c>
      <c r="D98" s="37">
        <f>370751.1-10745.8</f>
        <v>360005.3</v>
      </c>
    </row>
    <row r="99" spans="2:4" ht="193.5" customHeight="1" x14ac:dyDescent="0.2">
      <c r="B99" s="39" t="s">
        <v>150</v>
      </c>
      <c r="C99" s="40" t="s">
        <v>151</v>
      </c>
      <c r="D99" s="37">
        <f>8177.9-90.4</f>
        <v>8087.5</v>
      </c>
    </row>
    <row r="100" spans="2:4" ht="64.5" customHeight="1" x14ac:dyDescent="0.2">
      <c r="B100" s="41" t="s">
        <v>152</v>
      </c>
      <c r="C100" s="15" t="s">
        <v>153</v>
      </c>
      <c r="D100" s="12">
        <v>23612.6</v>
      </c>
    </row>
    <row r="101" spans="2:4" ht="78.75" x14ac:dyDescent="0.2">
      <c r="B101" s="41" t="s">
        <v>154</v>
      </c>
      <c r="C101" s="15" t="s">
        <v>155</v>
      </c>
      <c r="D101" s="12">
        <v>2621.4</v>
      </c>
    </row>
    <row r="102" spans="2:4" ht="96" customHeight="1" x14ac:dyDescent="0.2">
      <c r="B102" s="41" t="s">
        <v>156</v>
      </c>
      <c r="C102" s="42" t="s">
        <v>157</v>
      </c>
      <c r="D102" s="12">
        <v>1200</v>
      </c>
    </row>
    <row r="103" spans="2:4" ht="63.75" customHeight="1" x14ac:dyDescent="0.2">
      <c r="B103" s="39" t="s">
        <v>158</v>
      </c>
      <c r="C103" s="40" t="s">
        <v>159</v>
      </c>
      <c r="D103" s="37">
        <v>48.4</v>
      </c>
    </row>
    <row r="104" spans="2:4" ht="31.5" x14ac:dyDescent="0.2">
      <c r="B104" s="41" t="s">
        <v>161</v>
      </c>
      <c r="C104" s="15" t="s">
        <v>162</v>
      </c>
      <c r="D104" s="12">
        <v>2428.8000000000002</v>
      </c>
    </row>
    <row r="105" spans="2:4" ht="35.25" customHeight="1" x14ac:dyDescent="0.2">
      <c r="B105" s="41" t="s">
        <v>163</v>
      </c>
      <c r="C105" s="15" t="s">
        <v>164</v>
      </c>
      <c r="D105" s="12">
        <v>3914</v>
      </c>
    </row>
    <row r="106" spans="2:4" ht="31.5" x14ac:dyDescent="0.2">
      <c r="B106" s="41" t="s">
        <v>165</v>
      </c>
      <c r="C106" s="15" t="s">
        <v>166</v>
      </c>
      <c r="D106" s="12">
        <v>19128.5</v>
      </c>
    </row>
    <row r="107" spans="2:4" ht="68.25" customHeight="1" x14ac:dyDescent="0.2">
      <c r="B107" s="41" t="s">
        <v>167</v>
      </c>
      <c r="C107" s="15" t="s">
        <v>168</v>
      </c>
      <c r="D107" s="12">
        <v>20154.8</v>
      </c>
    </row>
    <row r="108" spans="2:4" ht="66" customHeight="1" x14ac:dyDescent="0.2">
      <c r="B108" s="41" t="s">
        <v>160</v>
      </c>
      <c r="C108" s="15" t="s">
        <v>181</v>
      </c>
      <c r="D108" s="12">
        <f>4282+5392.8+1110.8-5392.8</f>
        <v>5392.7999999999984</v>
      </c>
    </row>
    <row r="109" spans="2:4" ht="29.25" customHeight="1" x14ac:dyDescent="0.2">
      <c r="B109" s="41" t="s">
        <v>208</v>
      </c>
      <c r="C109" s="15" t="s">
        <v>209</v>
      </c>
      <c r="D109" s="12">
        <v>123.58499999999999</v>
      </c>
    </row>
    <row r="110" spans="2:4" ht="80.25" customHeight="1" x14ac:dyDescent="0.2">
      <c r="B110" s="28" t="s">
        <v>169</v>
      </c>
      <c r="C110" s="15" t="s">
        <v>170</v>
      </c>
      <c r="D110" s="12">
        <v>7981.2</v>
      </c>
    </row>
    <row r="111" spans="2:4" ht="54" customHeight="1" x14ac:dyDescent="0.2">
      <c r="B111" s="28" t="s">
        <v>201</v>
      </c>
      <c r="C111" s="15" t="s">
        <v>213</v>
      </c>
      <c r="D111" s="12">
        <v>1100</v>
      </c>
    </row>
    <row r="112" spans="2:4" ht="94.5" customHeight="1" x14ac:dyDescent="0.2">
      <c r="B112" s="28" t="s">
        <v>176</v>
      </c>
      <c r="C112" s="15" t="s">
        <v>178</v>
      </c>
      <c r="D112" s="12">
        <v>1403.4</v>
      </c>
    </row>
    <row r="113" spans="2:4" ht="34.5" customHeight="1" x14ac:dyDescent="0.2">
      <c r="B113" s="28" t="s">
        <v>177</v>
      </c>
      <c r="C113" s="17" t="s">
        <v>179</v>
      </c>
      <c r="D113" s="12">
        <v>789.7</v>
      </c>
    </row>
    <row r="114" spans="2:4" x14ac:dyDescent="0.2">
      <c r="B114" s="45"/>
      <c r="C114" s="43"/>
      <c r="D114" s="44"/>
    </row>
    <row r="115" spans="2:4" x14ac:dyDescent="0.2">
      <c r="B115" s="43"/>
      <c r="C115" s="43"/>
      <c r="D115" s="44"/>
    </row>
    <row r="116" spans="2:4" x14ac:dyDescent="0.2">
      <c r="B116" s="43"/>
      <c r="C116" s="43"/>
      <c r="D116" s="44"/>
    </row>
    <row r="117" spans="2:4" x14ac:dyDescent="0.2">
      <c r="D117" s="53"/>
    </row>
    <row r="118" spans="2:4" x14ac:dyDescent="0.2">
      <c r="D118" s="53"/>
    </row>
    <row r="119" spans="2:4" x14ac:dyDescent="0.2">
      <c r="D119" s="53"/>
    </row>
    <row r="120" spans="2:4" x14ac:dyDescent="0.2">
      <c r="D120" s="53"/>
    </row>
    <row r="121" spans="2:4" x14ac:dyDescent="0.2">
      <c r="D121" s="53"/>
    </row>
    <row r="122" spans="2:4" x14ac:dyDescent="0.2">
      <c r="D122" s="53"/>
    </row>
    <row r="123" spans="2:4" x14ac:dyDescent="0.2">
      <c r="D123" s="53"/>
    </row>
    <row r="124" spans="2:4" x14ac:dyDescent="0.2">
      <c r="D124" s="53"/>
    </row>
    <row r="125" spans="2:4" x14ac:dyDescent="0.2">
      <c r="D125" s="53"/>
    </row>
    <row r="126" spans="2:4" x14ac:dyDescent="0.2">
      <c r="D126" s="53"/>
    </row>
  </sheetData>
  <mergeCells count="4">
    <mergeCell ref="B6:D6"/>
    <mergeCell ref="C2:D2"/>
    <mergeCell ref="C3:D3"/>
    <mergeCell ref="B5:D5"/>
  </mergeCells>
  <pageMargins left="1.1811023622047245" right="0.78740157480314965" top="0.82677165354330717" bottom="0.78740157480314965" header="0.82677165354330717" footer="0.51181102362204722"/>
  <pageSetup paperSize="9" scale="73" fitToHeight="6" orientation="portrait" r:id="rId1"/>
  <headerFooter alignWithMargins="0"/>
  <rowBreaks count="3" manualBreakCount="3">
    <brk id="30" min="1" max="3" man="1"/>
    <brk id="51" min="1" max="3" man="1"/>
    <brk id="74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Мурсалимова Светлана Рафисовна</cp:lastModifiedBy>
  <cp:lastPrinted>2014-08-25T10:33:34Z</cp:lastPrinted>
  <dcterms:created xsi:type="dcterms:W3CDTF">2013-11-11T10:38:11Z</dcterms:created>
  <dcterms:modified xsi:type="dcterms:W3CDTF">2014-08-27T04:15:13Z</dcterms:modified>
</cp:coreProperties>
</file>