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11415" windowHeight="5490" activeTab="0"/>
  </bookViews>
  <sheets>
    <sheet name="бюджет 2016-2017гг." sheetId="1" r:id="rId1"/>
  </sheets>
  <definedNames>
    <definedName name="_xlnm.Print_Titles" localSheetId="0">'бюджет 2016-2017гг.'!$10:$12</definedName>
    <definedName name="_xlnm.Print_Area" localSheetId="0">'бюджет 2016-2017гг.'!$A$1:$F$399</definedName>
  </definedNames>
  <calcPr fullCalcOnLoad="1"/>
</workbook>
</file>

<file path=xl/sharedStrings.xml><?xml version="1.0" encoding="utf-8"?>
<sst xmlns="http://schemas.openxmlformats.org/spreadsheetml/2006/main" count="1253" uniqueCount="408">
  <si>
    <t>Социальное обеспечение населения</t>
  </si>
  <si>
    <t>Наименование</t>
  </si>
  <si>
    <t>ВСЕГО</t>
  </si>
  <si>
    <t>Общее образование</t>
  </si>
  <si>
    <t>Культура</t>
  </si>
  <si>
    <t>Дошкольное образование</t>
  </si>
  <si>
    <t>Другие вопросы в области образования</t>
  </si>
  <si>
    <t>Транспорт</t>
  </si>
  <si>
    <t>Жилищное хозяйство</t>
  </si>
  <si>
    <t>Телевидение и радиовещание</t>
  </si>
  <si>
    <t>Резервные фонды</t>
  </si>
  <si>
    <t>Молодежная политика и оздоровление детей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</si>
  <si>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</si>
  <si>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</si>
  <si>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</si>
  <si>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Благоустройство</t>
  </si>
  <si>
    <t>СОЦИАЛЬНАЯ ПОЛИТИКА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</si>
  <si>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</si>
  <si>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ОБРАЗОВАНИЕ</t>
  </si>
  <si>
    <t>Пенсионное обеспечение</t>
  </si>
  <si>
    <t xml:space="preserve">к решению  Совета городского округа город </t>
  </si>
  <si>
    <t>Салават Республики Башкортостан</t>
  </si>
  <si>
    <t>Сумма</t>
  </si>
  <si>
    <t>(тыс.рублей)</t>
  </si>
  <si>
    <t>Другие общегосударственные вопросы</t>
  </si>
  <si>
    <t>Другие вопросы в области национальной экономики</t>
  </si>
  <si>
    <t>СРЕДСТВА МАССОВОЙ ИНФОРМАЦИИ</t>
  </si>
  <si>
    <t>Коммунальное хозяйство</t>
  </si>
  <si>
    <t>0702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</si>
  <si>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</si>
  <si>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</si>
  <si>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</si>
  <si>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</si>
  <si>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Охрана семьи и детства</t>
  </si>
  <si>
    <t>0104</t>
  </si>
  <si>
    <t>0111</t>
  </si>
  <si>
    <t>0113</t>
  </si>
  <si>
    <t>0100</t>
  </si>
  <si>
    <t>РзПр</t>
  </si>
  <si>
    <t>0400</t>
  </si>
  <si>
    <t>0412</t>
  </si>
  <si>
    <t>1200</t>
  </si>
  <si>
    <t>1201</t>
  </si>
  <si>
    <t>Периодическая печать и издательства</t>
  </si>
  <si>
    <t>1202</t>
  </si>
  <si>
    <t>1300</t>
  </si>
  <si>
    <t>1301</t>
  </si>
  <si>
    <t>1004</t>
  </si>
  <si>
    <t>0103</t>
  </si>
  <si>
    <t>0500</t>
  </si>
  <si>
    <t>0501</t>
  </si>
  <si>
    <t>0502</t>
  </si>
  <si>
    <t>0503</t>
  </si>
  <si>
    <t>Другие вопросы в области жилищно-коммунального хозяйства</t>
  </si>
  <si>
    <t>0505</t>
  </si>
  <si>
    <t>0408</t>
  </si>
  <si>
    <t>Дорожное хозяйство (дорожные фонды)</t>
  </si>
  <si>
    <t>0409</t>
  </si>
  <si>
    <t>0700</t>
  </si>
  <si>
    <t>0800</t>
  </si>
  <si>
    <t>0801</t>
  </si>
  <si>
    <t>0804</t>
  </si>
  <si>
    <t>1100</t>
  </si>
  <si>
    <t>1101</t>
  </si>
  <si>
    <t>1102</t>
  </si>
  <si>
    <t>1105</t>
  </si>
  <si>
    <t>0707</t>
  </si>
  <si>
    <t>0709</t>
  </si>
  <si>
    <t>0701</t>
  </si>
  <si>
    <t>0705</t>
  </si>
  <si>
    <t>1001</t>
  </si>
  <si>
    <t>1003</t>
  </si>
  <si>
    <t>0300</t>
  </si>
  <si>
    <t>0309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</si>
  <si>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</si>
  <si>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</si>
  <si>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2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</si>
  <si>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</si>
  <si>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</si>
  <si>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</si>
  <si>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Профессиональная подготовка, переподготовка и повышение квалификации</t>
  </si>
  <si>
    <t>КУЛЬТУРА, КИНЕМАТОГРАФИЯ</t>
  </si>
  <si>
    <t>Другие вопросы в области культуры, кинематографии</t>
  </si>
  <si>
    <t>1000</t>
  </si>
  <si>
    <t>УСЛОВНО УТВЕРЖДЕННЫЕ РАСХОДЫ</t>
  </si>
  <si>
    <t>9900</t>
  </si>
  <si>
    <t>3</t>
  </si>
  <si>
    <t>4</t>
  </si>
  <si>
    <t>Цср</t>
  </si>
  <si>
    <t>Вр</t>
  </si>
  <si>
    <t>Непрограммные расходы</t>
  </si>
  <si>
    <t>9900000</t>
  </si>
  <si>
    <t>Аппараты органов государственной власти Республики Башкортостан</t>
  </si>
  <si>
    <t>9900204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</si>
  <si>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</si>
  <si>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</si>
  <si>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</si>
  <si>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</si>
  <si>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</si>
  <si>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</si>
  <si>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Социальное обеспечение и иные выплаты населению</t>
  </si>
  <si>
    <t>300</t>
  </si>
  <si>
    <t>Глава местной администрации (исполнительно-распорядительного органа муниципального образования)</t>
  </si>
  <si>
    <t>9900208</t>
  </si>
  <si>
    <t>07Я0000</t>
  </si>
  <si>
    <t>07Я0204</t>
  </si>
  <si>
    <t>Подпрограмма " Обеспечение реализации программы "Транспортное развитие городского округа город Салават Республики Башкортостан"</t>
  </si>
  <si>
    <t>03Я0000</t>
  </si>
  <si>
    <t>03Я0204</t>
  </si>
  <si>
    <t>10Я0000</t>
  </si>
  <si>
    <t>10Я0204</t>
  </si>
  <si>
    <t>13Я0000</t>
  </si>
  <si>
    <t>13Я0204</t>
  </si>
  <si>
    <t>09Я0000</t>
  </si>
  <si>
    <t>09Я0204</t>
  </si>
  <si>
    <t>08Я0000</t>
  </si>
  <si>
    <t>08Я0204</t>
  </si>
  <si>
    <t>01Я0000</t>
  </si>
  <si>
    <t>01Я0204</t>
  </si>
  <si>
    <t>Муниципальная программа "Управление муниципальными финансами и муниципальным долгом городского округа город Салават Республики Башкортостан"</t>
  </si>
  <si>
    <t>Муниципальная программа "Транспортное развитие городского округа город Салават Республики Башкортостан"</t>
  </si>
  <si>
    <t>0200000</t>
  </si>
  <si>
    <t>Подпрограмма "Повышение безопасности населения и защищенности потенциально опасных объектов экономики от угроз природного и техногенного характера в городском округе город Салават Республики Башкортостан"</t>
  </si>
  <si>
    <t>0210000</t>
  </si>
  <si>
    <t>Резервные фонды местных администраций</t>
  </si>
  <si>
    <t>0210750</t>
  </si>
  <si>
    <t>Учреждения в сфере общегосударственного управления</t>
  </si>
  <si>
    <t>9900299</t>
  </si>
  <si>
    <t>Оценка недвижимости, признание прав и регулирование отношений по государственной собственности</t>
  </si>
  <si>
    <t>9900902</t>
  </si>
  <si>
    <t>Содержание и обслуживание муниципальной казны</t>
  </si>
  <si>
    <t>9900904</t>
  </si>
  <si>
    <t>Организация и осуществление деятельности по опеке и попечительству</t>
  </si>
  <si>
    <t>Образование и обеспечение деятельности комиссий по делам несовершеннолетних и защите их прав</t>
  </si>
  <si>
    <t>Создание и обеспечение деятельности административных комиссий</t>
  </si>
  <si>
    <t>9907309</t>
  </si>
  <si>
    <t>Подпрограмма "Оценка недвижимости, признание прав и регулирование отношений по муниципальной собственности"</t>
  </si>
  <si>
    <t>0620000</t>
  </si>
  <si>
    <t>0620902</t>
  </si>
  <si>
    <t>Поисковые и аварийно-спасательные учреждения </t>
  </si>
  <si>
    <t>0210329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</si>
  <si>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</si>
  <si>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600</t>
  </si>
  <si>
    <t>0300000</t>
  </si>
  <si>
    <t>Подпрограмма "Развитие городского электрического автотранспорта на территории городского округа город Салават Республики Башкортостан"</t>
  </si>
  <si>
    <t>0310000</t>
  </si>
  <si>
    <t>Субсидии организациям электротранспорта</t>
  </si>
  <si>
    <t>0316305</t>
  </si>
  <si>
    <t>Подпрограмма "Развитие дорожного хозяйства в городском округе город Салават Республики Башкортостан"</t>
  </si>
  <si>
    <t>0320000</t>
  </si>
  <si>
    <t>Дорожное хозяйство</t>
  </si>
  <si>
    <t>0320315</t>
  </si>
  <si>
    <t>Бюджетные инвестиции</t>
  </si>
  <si>
    <t>400</t>
  </si>
  <si>
    <t>Обеспечение деятельности (оказание услуг) подведомственных учреждений</t>
  </si>
  <si>
    <t>03Я0299</t>
  </si>
  <si>
    <t>0600000</t>
  </si>
  <si>
    <t>Подпрограмма "Разработка документации по планировке территории городского округа город Салават Республики Башкортостан"</t>
  </si>
  <si>
    <t>0610000</t>
  </si>
  <si>
    <t>Мероприятия в области строительства, архитектуры и градостроительства</t>
  </si>
  <si>
    <t>0610338</t>
  </si>
  <si>
    <t>0400000</t>
  </si>
  <si>
    <t>Мероприятия по развитию малого и среднего предпринимательства</t>
  </si>
  <si>
    <t>0404345</t>
  </si>
  <si>
    <t>0405</t>
  </si>
  <si>
    <t>Мероприятия по предупреждению и ликвидации болезней животных, их лечению, защите населения от болезней, общих для человека и животных</t>
  </si>
  <si>
    <t>9907314</t>
  </si>
  <si>
    <t>Сельское хозяйство и рыболовство</t>
  </si>
  <si>
    <t>Муниципальная программа "Качественное  жилищно - коммунальное обслуживание городского округа город Салават Республики Башкортостан"</t>
  </si>
  <si>
    <t>0700000</t>
  </si>
  <si>
    <t>0710000</t>
  </si>
  <si>
    <t>Мероприятия в области жилищного хозяйства</t>
  </si>
  <si>
    <t>0710353</t>
  </si>
  <si>
    <t>0500000</t>
  </si>
  <si>
    <t>Подпрограмма "Развитие бытового обслуживания населения в городском округе город Салават Республики Башкортостан"</t>
  </si>
  <si>
    <t>0510000</t>
  </si>
  <si>
    <t>Мероприятия в области коммунального хозяйства</t>
  </si>
  <si>
    <t>0510356</t>
  </si>
  <si>
    <t>Муниципальная программа "Качественное  жилищно - коммунальное обслуживание  городского округа город Салават Республики Башкортостан"</t>
  </si>
  <si>
    <t>0740000</t>
  </si>
  <si>
    <t>Обеспечение мероприятий по модернизации систем коммунальной инфраструктуры за счет средств бюджетов</t>
  </si>
  <si>
    <t>0749605</t>
  </si>
  <si>
    <t>Подпрограмма "Развитие объектов внешнего благоустройства территории городского округа город Салават Республики Башкортостан"</t>
  </si>
  <si>
    <t>0720000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</si>
  <si>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</si>
  <si>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</si>
  <si>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0720605</t>
  </si>
  <si>
    <t>07Я0299</t>
  </si>
  <si>
    <t>Подпрограмма " Обеспечение реализации программы "Качественное  жилищно - коммунальное обслуживание  городского округа город Салават Республики Башкортостан"</t>
  </si>
  <si>
    <t>0800000</t>
  </si>
  <si>
    <t>Подпрограмма "Развитие системы дошкольного образования городского округа город Салават Республики Башкортостан"</t>
  </si>
  <si>
    <t>0810000</t>
  </si>
  <si>
    <t>Детские дошкольные учреждения</t>
  </si>
  <si>
    <t>0814209</t>
  </si>
  <si>
    <t>Ежемесячная надбавка к заработной плате работникам государственных и муниципальных образовательных учреждений, реализующих основную общеобразовательную программу дошкольного образования</t>
  </si>
  <si>
    <t>0814364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</si>
  <si>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</si>
  <si>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0817301</t>
  </si>
  <si>
    <t>Подпрограмма "Развитие системы общего образования городского округа город Салават Республики Башкортостан"</t>
  </si>
  <si>
    <t>0820000</t>
  </si>
  <si>
    <t>Школы-детские сады, школы начальные, неполные средние, средние и вечерние (сменные)</t>
  </si>
  <si>
    <t>0824219</t>
  </si>
  <si>
    <t>Подпрограмма "Развитие системы дополнительного образования городского округа город Салават Республики Башкортостан"</t>
  </si>
  <si>
    <t>0830000</t>
  </si>
  <si>
    <t>Учреждения по внешкольной работе с детьми</t>
  </si>
  <si>
    <t>0834239</t>
  </si>
  <si>
    <t>Подпрограмма "Развитие школьного туризма для учащихся городского округа город Салават Республики Башкортостан "Моя малая Родина Башкортостан"</t>
  </si>
  <si>
    <t>0840000</t>
  </si>
  <si>
    <t>0844329</t>
  </si>
  <si>
    <t>1030000</t>
  </si>
  <si>
    <t>1034239</t>
  </si>
  <si>
    <t>Подпрограмма "Развитие детско-юношеского спорта в городском округе город Салават Республики Башкортостан"</t>
  </si>
  <si>
    <t>1320000</t>
  </si>
  <si>
    <t>1324239</t>
  </si>
  <si>
    <t>Подпрограмма "Развитие кадрового потенциала в городском округе город Салават Республики Башкортостан"</t>
  </si>
  <si>
    <t>0860000</t>
  </si>
  <si>
    <t>Мероприятия по переподготовке и повышению квалификации</t>
  </si>
  <si>
    <t>0864340</t>
  </si>
  <si>
    <t>Подпрограмма "Развитие системы отдыха и оздоровления детей, подростков и молодежи в городском округе город Салават Республики Башкортостан"</t>
  </si>
  <si>
    <t>08Б0000</t>
  </si>
  <si>
    <t>Организация и обеспечение отдыха и оздоровления детей (за исключением организации отдыха детей в каникулярное время)</t>
  </si>
  <si>
    <t>08Б4323</t>
  </si>
  <si>
    <t>Оздоровление детей за счет средств муниципальных образований</t>
  </si>
  <si>
    <t>08Б4324</t>
  </si>
  <si>
    <t>Отдых и оздоровление детей-сирот и детей, оставшихся без попечения родителей, за счет средств бюджета Республики Башкортостан</t>
  </si>
  <si>
    <t>08Б4325</t>
  </si>
  <si>
    <t>Учреждения в сфере отдыха и оздоровления</t>
  </si>
  <si>
    <t>08Б4329</t>
  </si>
  <si>
    <t>0900000</t>
  </si>
  <si>
    <t>Подпрограмма "Мероприятия в сфере молодежной политики в городском округе город Салават Республики Башкортостан"</t>
  </si>
  <si>
    <t>0920000</t>
  </si>
  <si>
    <t>Мероприятия в сфере молодежной политики</t>
  </si>
  <si>
    <t>0924311</t>
  </si>
  <si>
    <t>09Б0000</t>
  </si>
  <si>
    <t>09Б4324</t>
  </si>
  <si>
    <t>09Г0000</t>
  </si>
  <si>
    <t>09Г4311</t>
  </si>
  <si>
    <t>Подпрограмма "Противодействие злоупотреблению наркотиками и их незаконному обороту в городском округе город Салават Республики Башкортостан"</t>
  </si>
  <si>
    <t>09Д0000</t>
  </si>
  <si>
    <t>09Д4311</t>
  </si>
  <si>
    <t>09Л0000</t>
  </si>
  <si>
    <t>09Л4311</t>
  </si>
  <si>
    <t>13Б0000</t>
  </si>
  <si>
    <t>13Б4324</t>
  </si>
  <si>
    <t>Подпрограмма "Психолого-медико-педагогическая поддержка детей и подростков городского округа город Салават Республики Башкортостан"</t>
  </si>
  <si>
    <t>0850000</t>
  </si>
  <si>
    <t>Учреждения в сфере образования</t>
  </si>
  <si>
    <t>0854359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</si>
  <si>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</si>
  <si>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0864529</t>
  </si>
  <si>
    <t>Подпрограмма "Мероприятия в системе образования, направленные на обеспечение качества образовательных услуг в городском округе город Салават Республики Башкортостан"</t>
  </si>
  <si>
    <t>0880000</t>
  </si>
  <si>
    <t>Проведение мероприятий для детей и молодежи</t>
  </si>
  <si>
    <t>0884360</t>
  </si>
  <si>
    <t>08Г0000</t>
  </si>
  <si>
    <t>Мероприятия в области образования</t>
  </si>
  <si>
    <t>08Г4360</t>
  </si>
  <si>
    <t>08Д0000</t>
  </si>
  <si>
    <t>08Д4360</t>
  </si>
  <si>
    <t>08Я4529</t>
  </si>
  <si>
    <t>09Я4529</t>
  </si>
  <si>
    <t>1010000</t>
  </si>
  <si>
    <t>Государственная поддержка в сфере культуры, кинематографии, средств массовой информации</t>
  </si>
  <si>
    <t>1014410</t>
  </si>
  <si>
    <t>Мероприятия в сфере культуры, кинематографии</t>
  </si>
  <si>
    <t>1014587</t>
  </si>
  <si>
    <t>Подпрограмма "Сохранение, популяризация охрана объектов культурного наследия на территории городского округа город Салават Республики Башкортостан"</t>
  </si>
  <si>
    <t>1040000</t>
  </si>
  <si>
    <t>1044587</t>
  </si>
  <si>
    <t>1050000</t>
  </si>
  <si>
    <t>Музеи и постоянные выставки</t>
  </si>
  <si>
    <t>1054419</t>
  </si>
  <si>
    <t>Подпрограмма "Развитие общедоступных библиотек городского округа город Салават Республики Башкортостан"</t>
  </si>
  <si>
    <t>1060000</t>
  </si>
  <si>
    <t>Библиотеки</t>
  </si>
  <si>
    <t>1064429</t>
  </si>
  <si>
    <t>10Д0000</t>
  </si>
  <si>
    <t>10Д4587</t>
  </si>
  <si>
    <t>10Я4529</t>
  </si>
  <si>
    <t>Доплата к пенсии муниципальных служащих</t>
  </si>
  <si>
    <t>9901002</t>
  </si>
  <si>
    <t>Подпрограмма "Развитие системы социальной поддержки многодетных семей в городском округе город Салават Республики Башкортостан"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</si>
  <si>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</si>
  <si>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Муниципальная программа "Социальное обеспечение в  городском округе город Салават Республики Башкортостан"</t>
  </si>
  <si>
    <t>1100000</t>
  </si>
  <si>
    <t>Мероприятия в области социальной политики</t>
  </si>
  <si>
    <t>10И0000</t>
  </si>
  <si>
    <t>13И0000</t>
  </si>
  <si>
    <t xml:space="preserve"> Предоставление мер государственной поддержки многодетным семьям по бесплатному обеспечению учащихся школьной формой либо заменяющим ее комплектом детской одежды для посещения школьных занятий</t>
  </si>
  <si>
    <t>0821036</t>
  </si>
  <si>
    <t>Предоставление мер государственной поддержки многодетным семьям по бесплатному питанию учащихся</t>
  </si>
  <si>
    <t>0821037</t>
  </si>
  <si>
    <t>Подпрограмма "Благополучное детство и укрепление семейных ценностей в городском округе город Салават Республики Башкортостан"</t>
  </si>
  <si>
    <t>0870000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</si>
  <si>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бюджета Республики Башкортостан</t>
  </si>
  <si>
    <t>0876082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</si>
  <si>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</si>
  <si>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0875260</t>
  </si>
  <si>
    <t>Социальные выплаты</t>
  </si>
  <si>
    <t>Осуществление государственных полномочий по предоставлению бесплатного проезда детям-сиротам и детям, оставшимся без попечения родителей, обучающимся в образовательных учреждениях независимо от их организационно-правовой формы, на период обучения</t>
  </si>
  <si>
    <t>0877310</t>
  </si>
  <si>
    <t>Содержание ребенка в приемной семье</t>
  </si>
  <si>
    <t>0877311</t>
  </si>
  <si>
    <t>Вознаграждение, причитающееся приемному родителю</t>
  </si>
  <si>
    <t>0877312</t>
  </si>
  <si>
    <t>Содержание ребенка в семье опекуна</t>
  </si>
  <si>
    <t>0877313</t>
  </si>
  <si>
    <t>1310000</t>
  </si>
  <si>
    <t>Обеспечение деятельности подведомственных учреждений</t>
  </si>
  <si>
    <t>1314829</t>
  </si>
  <si>
    <t>Мероприятия в области физической культуры и спорта</t>
  </si>
  <si>
    <t>1314187</t>
  </si>
  <si>
    <t>13Я4529</t>
  </si>
  <si>
    <t>Муниципальная программа "Развитие средств массовой информации городского округа город Салават Республики Башкортостан"</t>
  </si>
  <si>
    <t>1400000</t>
  </si>
  <si>
    <t>Телерадиокомпании и телеорганизации</t>
  </si>
  <si>
    <t>1404539</t>
  </si>
  <si>
    <t>Учреждения в сфере периодической печати</t>
  </si>
  <si>
    <t>9904579</t>
  </si>
  <si>
    <t>0100000</t>
  </si>
  <si>
    <t>Подпрограмма "Совершенствование бюджетной политики и эффективное использование бюджетного потенциала городского округа город Салават Республики Башкортостан"</t>
  </si>
  <si>
    <t>0110000</t>
  </si>
  <si>
    <t>Процентные платежи по муниципальному долгу</t>
  </si>
  <si>
    <t>0110653</t>
  </si>
  <si>
    <t>Обслуживание государственного (муниципального) долга</t>
  </si>
  <si>
    <t>700</t>
  </si>
  <si>
    <t>9909999</t>
  </si>
  <si>
    <t>0910000</t>
  </si>
  <si>
    <t>Учреждения в сфере молодежной политики</t>
  </si>
  <si>
    <t>0914319</t>
  </si>
  <si>
    <t>2016 год</t>
  </si>
  <si>
    <t>Приложение   №  8</t>
  </si>
  <si>
    <t>Муниципальная программа "Доступное жилье в городском округе город Салават Республики Башкортостан"</t>
  </si>
  <si>
    <t>Подпрограмма "Обеспечение реализации программы "Управление муниципальными финансами и муниципальным долгом городского округа город Салават Республики Башкортостан"</t>
  </si>
  <si>
    <t>05И0000</t>
  </si>
  <si>
    <t>1110000</t>
  </si>
  <si>
    <t>1110587</t>
  </si>
  <si>
    <t>0877306</t>
  </si>
  <si>
    <t>0877308</t>
  </si>
  <si>
    <t>Подпрограмма "Обеспечение необходимых условий для своевременной подготовки городского округа город Салават Республики Башкортостан к пропуску ледохода и весеннего паводка"</t>
  </si>
  <si>
    <t>0230329</t>
  </si>
  <si>
    <t>Подпрограмма "Создание общественных спасательных постов в местах массового отдыха населения и обучения населения, плаванию и приемам спасания на воде в городском округе город Салават Республики Башкортостан"</t>
  </si>
  <si>
    <t>0240329</t>
  </si>
  <si>
    <t>Государственная поддержка малого и среднего предпринимательства, включая крестьянские (фермерские) хозяйства, за счет средств бюджета Республики Башкортостан</t>
  </si>
  <si>
    <t>0406064</t>
  </si>
  <si>
    <t>Проведение работ по землеустройству</t>
  </si>
  <si>
    <t>9900333</t>
  </si>
  <si>
    <t>2017 год</t>
  </si>
  <si>
    <t>0720640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</si>
  <si>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</si>
  <si>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0817302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</si>
  <si>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</si>
  <si>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0817303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</si>
  <si>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</si>
  <si>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0827304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</si>
  <si>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</si>
  <si>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0827305</t>
  </si>
  <si>
    <t>10И1047</t>
  </si>
  <si>
    <t>05И1047</t>
  </si>
  <si>
    <t>13И1047</t>
  </si>
  <si>
    <t>9901047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</si>
  <si>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</t>
  </si>
  <si>
    <t>0875082</t>
  </si>
  <si>
    <t>13Д0000</t>
  </si>
  <si>
    <t>13Д4187</t>
  </si>
  <si>
    <t>0107</t>
  </si>
  <si>
    <t>Проведение выборов и референдумов</t>
  </si>
  <si>
    <t>9900020</t>
  </si>
  <si>
    <t>Обеспечение проведения выборов и референдумов</t>
  </si>
  <si>
    <t>Отдельные мероприятия в области автомобильного транспорта</t>
  </si>
  <si>
    <t>0316302</t>
  </si>
  <si>
    <t>1000000</t>
  </si>
  <si>
    <t>1300000</t>
  </si>
  <si>
    <t>Подпрограмма "Создание  социально экономических, организационных условий и гарантий для социального становления и развития молодых граждан в городском округе город Салават Республики Башкортостан"</t>
  </si>
  <si>
    <t>Распределение бюджетных ассигнований городского округа город  Салават Республики Башкортостан на плановый период  2016 и 2017 годов по разделам и подразделам, целевым статьям классификации расходов бюджетов (муниципальным программам городского округа город Салават Республики Башкортостан и непрограммным направлениям деятельности), группам видов расходов классификации расходов бюджетов</t>
  </si>
  <si>
    <t>Подпрограмма обеспечения сохранности жилищного фонда и создания безопасных, благоприятных условий проживания граждан в городском округе город Салават Республики Башкортостан"</t>
  </si>
  <si>
    <t>Подпрограмма "Модернизация систем коммунальной инфраструктуры городского округа город Салават Республики Башкортостан"</t>
  </si>
  <si>
    <t>Подпрограмма "Развитие художественного и музыкального образования (дополнительного образования в сфере культуры и искусства) городского округа город Салават Республики Башкортостан"</t>
  </si>
  <si>
    <t>Подпрограмма "Профилактика правонарушений в городском округе город Салават Республики Башкортостан"</t>
  </si>
  <si>
    <t>Подпрограмма "Сохранение и развитие исполнительских искусств, проведение концертов, городских, республиканских мероприятий, конкурсов, фестивалей современного изобразительного искусства, создание условий для развития национальных культур и межрегионального сотрудничества в городском округе город Салават республики Башкортостан"</t>
  </si>
  <si>
    <t>Подпрограмма "Развитие музеев в городском округе город Салават Республики Башкортостан"</t>
  </si>
  <si>
    <t>Подпрограмма "Поддержка деятельности общественных организаций в городском округе город Салават Республики Башкортостан"</t>
  </si>
  <si>
    <t>Подпрограмма "Развитие массовой физической культуры и спорта в городском округе город Салават Республики Башкортостан"</t>
  </si>
  <si>
    <t>Муниципальная программа "Развитие  образования в городском округе город Салават Республики Башкортостан"</t>
  </si>
  <si>
    <t>Подпрограмма "Обеспечение реализации программы "Развитие  образования в городском округе город Салават Республики Башкортостан"</t>
  </si>
  <si>
    <t>Муниципальная программа "Развитие молодежной политики в городском округе город Салават Республики Башкортостан"</t>
  </si>
  <si>
    <t>Подпрограмма "Обеспечение реализации программы "Развитие молодежной политики в городском округе город Салават Республики Башкортостан"</t>
  </si>
  <si>
    <t>Муниципальная программа "Национально-культурное развитие в городском округе город Салават Республики Башкортостан"</t>
  </si>
  <si>
    <t>Подпрограмма "Обеспечение реализации программы "Национально-культурное развитие в городском округе город Салават Республики Башкортостан"</t>
  </si>
  <si>
    <t>Муниципальная программа "Развитие физической культуры и спорта в городском округе город Салават Республики Башкортостан"</t>
  </si>
  <si>
    <t>Подпрограмма "Обеспечение реализации программы "Развитие физической культуры и спорта в городском округе город Салават Республики Башкортостан"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</si>
  <si>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</si>
  <si>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Муниципальная программа "Доступное жилье  в городском округе город Салават Республики Башкортостан"</t>
  </si>
  <si>
    <t>Муниципальная программа "Развитие субъектов малого и среднего предпринимательства в городском округе город Салават Республики Башкортостан"</t>
  </si>
  <si>
    <t>Муниципальная программа "Развитие торговли и в городском округе город Салават Республики Башкортостан"</t>
  </si>
  <si>
    <t>Подпрограмма "Профилактика терроризма и экстремизма, а также минимизация и (или) ликвидация последствий проявлений терроризма на территории городского округа город Салават Республики Башкортостан"</t>
  </si>
  <si>
    <t>Подпрограмма " Обеспечение реализации программы "Качественное  жилищно - коммунальное обслуживание городского округа город Салават Республики Башкортостан"</t>
  </si>
  <si>
    <t>Муниципальная программа "Экология и природные ресурсы городского округа город Салават Республики Башкортостан"</t>
  </si>
  <si>
    <t>1600000</t>
  </si>
  <si>
    <t>1610000</t>
  </si>
  <si>
    <t>1610605</t>
  </si>
  <si>
    <t>Подпрограмма "Совершенствование  системы управления твердыми отходами на территории городского округа город Салават Республики Башкортостан"</t>
  </si>
  <si>
    <t>1620000</t>
  </si>
  <si>
    <t>1620605</t>
  </si>
  <si>
    <t>Подпрограмма " Снижение объемов выброса загрязнающих веществ в атмосферу  и снижение содержание загрязняющих веществ в сточных водах,сбрасываемых в р. Белая"</t>
  </si>
  <si>
    <t>0710361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</si>
  <si>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</si>
  <si>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Предоставление субсидий бюджетным, автономным учреждениям и иным некоммерческим организациям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</si>
</sst>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#&quot; &quot;##0"/>
    <numFmt numFmtId="178" formatCode="#&quot; &quot;##0.00"/>
    <numFmt numFmtId="179" formatCode="#&quot; &quot;##0.0"/>
    <numFmt numFmtId="180" formatCode="#,##0.0"/>
    <numFmt numFmtId="181" formatCode="_-* #,##0_р_._-;\-* #,##0_р_._-;_-* &quot;-&quot;??_р_._-;_-@_-"/>
    <numFmt numFmtId="182" formatCode="_-* #,##0.0_р_._-;\-* #,##0.0_р_._-;_-* &quot;-&quot;??_р_._-;_-@_-"/>
    <numFmt numFmtId="183" formatCode="_-* #,##0.0_р_._-;\-* #,##0.0_р_._-;_-* &quot;-&quot;?_р_._-;_-@_-"/>
    <numFmt numFmtId="184" formatCode="_-* #,##0.0_ _-;\-* #,##0.0_ _-;_-* &quot;-&quot;??_ _-;_-@_-"/>
    <numFmt numFmtId="185" formatCode="_-* #,##0_ _-;\-* #,##0_ _-;_-* &quot;-&quot;??_ _-;_-@_-"/>
    <numFmt numFmtId="186" formatCode="_-* #,##0.000_р_._-;\-* #,##0.000_р_._-;_-* &quot;-&quot;??_р_._-;_-@_-"/>
    <numFmt numFmtId="187" formatCode="_-* #,##0.000_р_._-;\-* #,##0.000_р_._-;_-* &quot;-&quot;???_р_._-;_-@_-"/>
    <numFmt numFmtId="188" formatCode="_-* #,##0.000_ _-;\-* #,##0.000_ _-;_-* &quot;-&quot;??_ _-;_-@_-"/>
    <numFmt numFmtId="189" formatCode="#,##0.0_ ;\-#,##0.0\ 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name val="Arial Cyr"/>
      <family val="0"/>
    </font>
    <font>
      <b/>
      <sz val="10"/>
      <name val="Arial Cyr"/>
      <family val="0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6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182" fontId="3" fillId="33" borderId="10" xfId="60" applyNumberFormat="1" applyFont="1" applyFill="1" applyBorder="1" applyAlignment="1">
      <alignment vertical="center" wrapText="1"/>
    </xf>
    <xf numFmtId="182" fontId="6" fillId="33" borderId="10" xfId="60" applyNumberFormat="1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right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182" fontId="4" fillId="33" borderId="10" xfId="60" applyNumberFormat="1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horizontal="right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184" fontId="3" fillId="33" borderId="10" xfId="60" applyNumberFormat="1" applyFont="1" applyFill="1" applyBorder="1" applyAlignment="1">
      <alignment vertical="center" wrapText="1"/>
    </xf>
    <xf numFmtId="0" fontId="4" fillId="33" borderId="0" xfId="0" applyFont="1" applyFill="1" applyAlignment="1">
      <alignment vertical="center" wrapText="1"/>
    </xf>
    <xf numFmtId="0" fontId="5" fillId="33" borderId="0" xfId="0" applyFont="1" applyFill="1" applyAlignment="1">
      <alignment vertical="center" wrapText="1"/>
    </xf>
    <xf numFmtId="0" fontId="6" fillId="33" borderId="0" xfId="0" applyFont="1" applyFill="1" applyAlignment="1">
      <alignment vertical="center" wrapText="1"/>
    </xf>
    <xf numFmtId="49" fontId="3" fillId="33" borderId="0" xfId="0" applyNumberFormat="1" applyFont="1" applyFill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right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184" fontId="4" fillId="33" borderId="10" xfId="60" applyNumberFormat="1" applyFont="1" applyFill="1" applyBorder="1" applyAlignment="1">
      <alignment vertical="center" wrapText="1"/>
    </xf>
    <xf numFmtId="183" fontId="3" fillId="33" borderId="0" xfId="0" applyNumberFormat="1" applyFont="1" applyFill="1" applyAlignment="1">
      <alignment vertical="center" wrapText="1"/>
    </xf>
    <xf numFmtId="49" fontId="4" fillId="33" borderId="10" xfId="0" applyNumberFormat="1" applyFont="1" applyFill="1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center" vertical="center" shrinkToFit="1"/>
    </xf>
    <xf numFmtId="182" fontId="5" fillId="33" borderId="10" xfId="60" applyNumberFormat="1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center" vertical="center" shrinkToFit="1"/>
    </xf>
    <xf numFmtId="184" fontId="5" fillId="33" borderId="10" xfId="60" applyNumberFormat="1" applyFont="1" applyFill="1" applyBorder="1" applyAlignment="1">
      <alignment vertical="center" wrapText="1"/>
    </xf>
    <xf numFmtId="184" fontId="6" fillId="33" borderId="10" xfId="60" applyNumberFormat="1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1" fontId="3" fillId="33" borderId="0" xfId="0" applyNumberFormat="1" applyFont="1" applyFill="1" applyAlignment="1">
      <alignment vertical="center" wrapText="1"/>
    </xf>
    <xf numFmtId="49" fontId="6" fillId="33" borderId="10" xfId="0" applyNumberFormat="1" applyFont="1" applyFill="1" applyBorder="1" applyAlignment="1">
      <alignment horizontal="center" vertical="center" shrinkToFit="1"/>
    </xf>
    <xf numFmtId="183" fontId="5" fillId="33" borderId="0" xfId="0" applyNumberFormat="1" applyFont="1" applyFill="1" applyAlignment="1">
      <alignment vertical="center" wrapText="1"/>
    </xf>
    <xf numFmtId="49" fontId="3" fillId="33" borderId="0" xfId="0" applyNumberFormat="1" applyFont="1" applyFill="1" applyAlignment="1">
      <alignment horizontal="left" vertical="center" wrapText="1"/>
    </xf>
    <xf numFmtId="183" fontId="4" fillId="33" borderId="0" xfId="0" applyNumberFormat="1" applyFont="1" applyFill="1" applyAlignment="1">
      <alignment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82" fontId="3" fillId="33" borderId="10" xfId="0" applyNumberFormat="1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182" fontId="3" fillId="33" borderId="10" xfId="6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Alignment="1">
      <alignment vertical="center" wrapText="1"/>
    </xf>
    <xf numFmtId="0" fontId="27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wrapText="1"/>
    </xf>
    <xf numFmtId="49" fontId="4" fillId="33" borderId="10" xfId="0" applyNumberFormat="1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82" fontId="4" fillId="33" borderId="10" xfId="6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Alignment="1">
      <alignment horizontal="right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561975</xdr:colOff>
      <xdr:row>377</xdr:row>
      <xdr:rowOff>0</xdr:rowOff>
    </xdr:from>
    <xdr:to>
      <xdr:col>5</xdr:col>
      <xdr:colOff>0</xdr:colOff>
      <xdr:row>377</xdr:row>
      <xdr:rowOff>0</xdr:rowOff>
    </xdr:to>
    <xdr:sp>
      <xdr:nvSpPr>
        <xdr:cNvPr id="1" name="Line 8"/>
        <xdr:cNvSpPr>
          <a:spLocks/>
        </xdr:cNvSpPr>
      </xdr:nvSpPr>
      <xdr:spPr>
        <a:xfrm>
          <a:off x="5505450" y="204844650"/>
          <a:ext cx="514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399</xdr:row>
      <xdr:rowOff>0</xdr:rowOff>
    </xdr:from>
    <xdr:to>
      <xdr:col>5</xdr:col>
      <xdr:colOff>0</xdr:colOff>
      <xdr:row>399</xdr:row>
      <xdr:rowOff>0</xdr:rowOff>
    </xdr:to>
    <xdr:sp>
      <xdr:nvSpPr>
        <xdr:cNvPr id="2" name="Line 17"/>
        <xdr:cNvSpPr>
          <a:spLocks/>
        </xdr:cNvSpPr>
      </xdr:nvSpPr>
      <xdr:spPr>
        <a:xfrm>
          <a:off x="6019800" y="215207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399</xdr:row>
      <xdr:rowOff>0</xdr:rowOff>
    </xdr:from>
    <xdr:to>
      <xdr:col>2</xdr:col>
      <xdr:colOff>0</xdr:colOff>
      <xdr:row>399</xdr:row>
      <xdr:rowOff>0</xdr:rowOff>
    </xdr:to>
    <xdr:sp>
      <xdr:nvSpPr>
        <xdr:cNvPr id="3" name="Line 18"/>
        <xdr:cNvSpPr>
          <a:spLocks/>
        </xdr:cNvSpPr>
      </xdr:nvSpPr>
      <xdr:spPr>
        <a:xfrm>
          <a:off x="0" y="215207850"/>
          <a:ext cx="3543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399</xdr:row>
      <xdr:rowOff>0</xdr:rowOff>
    </xdr:from>
    <xdr:to>
      <xdr:col>5</xdr:col>
      <xdr:colOff>0</xdr:colOff>
      <xdr:row>399</xdr:row>
      <xdr:rowOff>0</xdr:rowOff>
    </xdr:to>
    <xdr:sp>
      <xdr:nvSpPr>
        <xdr:cNvPr id="4" name="Line 20"/>
        <xdr:cNvSpPr>
          <a:spLocks/>
        </xdr:cNvSpPr>
      </xdr:nvSpPr>
      <xdr:spPr>
        <a:xfrm>
          <a:off x="4943475" y="215207850"/>
          <a:ext cx="10763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399</xdr:row>
      <xdr:rowOff>0</xdr:rowOff>
    </xdr:from>
    <xdr:to>
      <xdr:col>5</xdr:col>
      <xdr:colOff>0</xdr:colOff>
      <xdr:row>399</xdr:row>
      <xdr:rowOff>0</xdr:rowOff>
    </xdr:to>
    <xdr:sp>
      <xdr:nvSpPr>
        <xdr:cNvPr id="5" name="Line 22"/>
        <xdr:cNvSpPr>
          <a:spLocks/>
        </xdr:cNvSpPr>
      </xdr:nvSpPr>
      <xdr:spPr>
        <a:xfrm>
          <a:off x="4943475" y="215207850"/>
          <a:ext cx="10763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399</xdr:row>
      <xdr:rowOff>0</xdr:rowOff>
    </xdr:from>
    <xdr:to>
      <xdr:col>5</xdr:col>
      <xdr:colOff>0</xdr:colOff>
      <xdr:row>399</xdr:row>
      <xdr:rowOff>0</xdr:rowOff>
    </xdr:to>
    <xdr:sp>
      <xdr:nvSpPr>
        <xdr:cNvPr id="6" name="Line 24"/>
        <xdr:cNvSpPr>
          <a:spLocks/>
        </xdr:cNvSpPr>
      </xdr:nvSpPr>
      <xdr:spPr>
        <a:xfrm>
          <a:off x="4943475" y="215207850"/>
          <a:ext cx="10763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399</xdr:row>
      <xdr:rowOff>0</xdr:rowOff>
    </xdr:from>
    <xdr:to>
      <xdr:col>5</xdr:col>
      <xdr:colOff>0</xdr:colOff>
      <xdr:row>399</xdr:row>
      <xdr:rowOff>0</xdr:rowOff>
    </xdr:to>
    <xdr:sp>
      <xdr:nvSpPr>
        <xdr:cNvPr id="7" name="Line 25"/>
        <xdr:cNvSpPr>
          <a:spLocks/>
        </xdr:cNvSpPr>
      </xdr:nvSpPr>
      <xdr:spPr>
        <a:xfrm>
          <a:off x="4943475" y="215207850"/>
          <a:ext cx="10763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399</xdr:row>
      <xdr:rowOff>0</xdr:rowOff>
    </xdr:from>
    <xdr:to>
      <xdr:col>5</xdr:col>
      <xdr:colOff>0</xdr:colOff>
      <xdr:row>399</xdr:row>
      <xdr:rowOff>0</xdr:rowOff>
    </xdr:to>
    <xdr:sp>
      <xdr:nvSpPr>
        <xdr:cNvPr id="8" name="Line 26"/>
        <xdr:cNvSpPr>
          <a:spLocks/>
        </xdr:cNvSpPr>
      </xdr:nvSpPr>
      <xdr:spPr>
        <a:xfrm>
          <a:off x="4943475" y="215207850"/>
          <a:ext cx="10763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399</xdr:row>
      <xdr:rowOff>0</xdr:rowOff>
    </xdr:from>
    <xdr:to>
      <xdr:col>5</xdr:col>
      <xdr:colOff>0</xdr:colOff>
      <xdr:row>399</xdr:row>
      <xdr:rowOff>0</xdr:rowOff>
    </xdr:to>
    <xdr:sp>
      <xdr:nvSpPr>
        <xdr:cNvPr id="9" name="Line 54"/>
        <xdr:cNvSpPr>
          <a:spLocks/>
        </xdr:cNvSpPr>
      </xdr:nvSpPr>
      <xdr:spPr>
        <a:xfrm>
          <a:off x="6019800" y="2152078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361950</xdr:colOff>
      <xdr:row>399</xdr:row>
      <xdr:rowOff>0</xdr:rowOff>
    </xdr:from>
    <xdr:to>
      <xdr:col>5</xdr:col>
      <xdr:colOff>0</xdr:colOff>
      <xdr:row>399</xdr:row>
      <xdr:rowOff>0</xdr:rowOff>
    </xdr:to>
    <xdr:sp>
      <xdr:nvSpPr>
        <xdr:cNvPr id="10" name="Line 55"/>
        <xdr:cNvSpPr>
          <a:spLocks/>
        </xdr:cNvSpPr>
      </xdr:nvSpPr>
      <xdr:spPr>
        <a:xfrm>
          <a:off x="5305425" y="215207850"/>
          <a:ext cx="7143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399</xdr:row>
      <xdr:rowOff>0</xdr:rowOff>
    </xdr:from>
    <xdr:to>
      <xdr:col>5</xdr:col>
      <xdr:colOff>0</xdr:colOff>
      <xdr:row>399</xdr:row>
      <xdr:rowOff>0</xdr:rowOff>
    </xdr:to>
    <xdr:sp>
      <xdr:nvSpPr>
        <xdr:cNvPr id="11" name="Line 56"/>
        <xdr:cNvSpPr>
          <a:spLocks/>
        </xdr:cNvSpPr>
      </xdr:nvSpPr>
      <xdr:spPr>
        <a:xfrm>
          <a:off x="6019800" y="2152078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399</xdr:row>
      <xdr:rowOff>0</xdr:rowOff>
    </xdr:from>
    <xdr:to>
      <xdr:col>5</xdr:col>
      <xdr:colOff>0</xdr:colOff>
      <xdr:row>399</xdr:row>
      <xdr:rowOff>0</xdr:rowOff>
    </xdr:to>
    <xdr:sp>
      <xdr:nvSpPr>
        <xdr:cNvPr id="12" name="Line 58"/>
        <xdr:cNvSpPr>
          <a:spLocks/>
        </xdr:cNvSpPr>
      </xdr:nvSpPr>
      <xdr:spPr>
        <a:xfrm>
          <a:off x="6019800" y="2152078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361950</xdr:colOff>
      <xdr:row>399</xdr:row>
      <xdr:rowOff>0</xdr:rowOff>
    </xdr:from>
    <xdr:to>
      <xdr:col>5</xdr:col>
      <xdr:colOff>0</xdr:colOff>
      <xdr:row>399</xdr:row>
      <xdr:rowOff>0</xdr:rowOff>
    </xdr:to>
    <xdr:sp>
      <xdr:nvSpPr>
        <xdr:cNvPr id="13" name="Line 59"/>
        <xdr:cNvSpPr>
          <a:spLocks/>
        </xdr:cNvSpPr>
      </xdr:nvSpPr>
      <xdr:spPr>
        <a:xfrm>
          <a:off x="5305425" y="215207850"/>
          <a:ext cx="7143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399</xdr:row>
      <xdr:rowOff>0</xdr:rowOff>
    </xdr:from>
    <xdr:to>
      <xdr:col>5</xdr:col>
      <xdr:colOff>0</xdr:colOff>
      <xdr:row>399</xdr:row>
      <xdr:rowOff>0</xdr:rowOff>
    </xdr:to>
    <xdr:sp>
      <xdr:nvSpPr>
        <xdr:cNvPr id="14" name="Line 60"/>
        <xdr:cNvSpPr>
          <a:spLocks/>
        </xdr:cNvSpPr>
      </xdr:nvSpPr>
      <xdr:spPr>
        <a:xfrm>
          <a:off x="6019800" y="2152078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377</xdr:row>
      <xdr:rowOff>0</xdr:rowOff>
    </xdr:from>
    <xdr:to>
      <xdr:col>5</xdr:col>
      <xdr:colOff>0</xdr:colOff>
      <xdr:row>377</xdr:row>
      <xdr:rowOff>0</xdr:rowOff>
    </xdr:to>
    <xdr:sp>
      <xdr:nvSpPr>
        <xdr:cNvPr id="15" name="Line 75"/>
        <xdr:cNvSpPr>
          <a:spLocks/>
        </xdr:cNvSpPr>
      </xdr:nvSpPr>
      <xdr:spPr>
        <a:xfrm>
          <a:off x="6019800" y="2048446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377</xdr:row>
      <xdr:rowOff>0</xdr:rowOff>
    </xdr:from>
    <xdr:to>
      <xdr:col>5</xdr:col>
      <xdr:colOff>0</xdr:colOff>
      <xdr:row>377</xdr:row>
      <xdr:rowOff>0</xdr:rowOff>
    </xdr:to>
    <xdr:sp>
      <xdr:nvSpPr>
        <xdr:cNvPr id="16" name="Line 76"/>
        <xdr:cNvSpPr>
          <a:spLocks/>
        </xdr:cNvSpPr>
      </xdr:nvSpPr>
      <xdr:spPr>
        <a:xfrm>
          <a:off x="6019800" y="2048446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120</xdr:row>
      <xdr:rowOff>0</xdr:rowOff>
    </xdr:from>
    <xdr:to>
      <xdr:col>5</xdr:col>
      <xdr:colOff>0</xdr:colOff>
      <xdr:row>120</xdr:row>
      <xdr:rowOff>0</xdr:rowOff>
    </xdr:to>
    <xdr:sp>
      <xdr:nvSpPr>
        <xdr:cNvPr id="17" name="Line 83"/>
        <xdr:cNvSpPr>
          <a:spLocks/>
        </xdr:cNvSpPr>
      </xdr:nvSpPr>
      <xdr:spPr>
        <a:xfrm>
          <a:off x="6019800" y="606742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377</xdr:row>
      <xdr:rowOff>0</xdr:rowOff>
    </xdr:from>
    <xdr:to>
      <xdr:col>5</xdr:col>
      <xdr:colOff>0</xdr:colOff>
      <xdr:row>377</xdr:row>
      <xdr:rowOff>0</xdr:rowOff>
    </xdr:to>
    <xdr:sp>
      <xdr:nvSpPr>
        <xdr:cNvPr id="18" name="Line 84"/>
        <xdr:cNvSpPr>
          <a:spLocks/>
        </xdr:cNvSpPr>
      </xdr:nvSpPr>
      <xdr:spPr>
        <a:xfrm>
          <a:off x="6019800" y="2048446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399</xdr:row>
      <xdr:rowOff>0</xdr:rowOff>
    </xdr:from>
    <xdr:to>
      <xdr:col>5</xdr:col>
      <xdr:colOff>0</xdr:colOff>
      <xdr:row>399</xdr:row>
      <xdr:rowOff>0</xdr:rowOff>
    </xdr:to>
    <xdr:sp>
      <xdr:nvSpPr>
        <xdr:cNvPr id="19" name="Line 87"/>
        <xdr:cNvSpPr>
          <a:spLocks/>
        </xdr:cNvSpPr>
      </xdr:nvSpPr>
      <xdr:spPr>
        <a:xfrm>
          <a:off x="6019800" y="2152078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399</xdr:row>
      <xdr:rowOff>0</xdr:rowOff>
    </xdr:from>
    <xdr:to>
      <xdr:col>5</xdr:col>
      <xdr:colOff>0</xdr:colOff>
      <xdr:row>399</xdr:row>
      <xdr:rowOff>0</xdr:rowOff>
    </xdr:to>
    <xdr:sp>
      <xdr:nvSpPr>
        <xdr:cNvPr id="20" name="Line 88"/>
        <xdr:cNvSpPr>
          <a:spLocks/>
        </xdr:cNvSpPr>
      </xdr:nvSpPr>
      <xdr:spPr>
        <a:xfrm>
          <a:off x="6019800" y="215207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399</xdr:row>
      <xdr:rowOff>0</xdr:rowOff>
    </xdr:from>
    <xdr:to>
      <xdr:col>5</xdr:col>
      <xdr:colOff>0</xdr:colOff>
      <xdr:row>399</xdr:row>
      <xdr:rowOff>0</xdr:rowOff>
    </xdr:to>
    <xdr:sp>
      <xdr:nvSpPr>
        <xdr:cNvPr id="21" name="Line 90"/>
        <xdr:cNvSpPr>
          <a:spLocks/>
        </xdr:cNvSpPr>
      </xdr:nvSpPr>
      <xdr:spPr>
        <a:xfrm>
          <a:off x="6019800" y="2152078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399</xdr:row>
      <xdr:rowOff>0</xdr:rowOff>
    </xdr:from>
    <xdr:to>
      <xdr:col>5</xdr:col>
      <xdr:colOff>0</xdr:colOff>
      <xdr:row>399</xdr:row>
      <xdr:rowOff>0</xdr:rowOff>
    </xdr:to>
    <xdr:sp>
      <xdr:nvSpPr>
        <xdr:cNvPr id="22" name="Line 92"/>
        <xdr:cNvSpPr>
          <a:spLocks/>
        </xdr:cNvSpPr>
      </xdr:nvSpPr>
      <xdr:spPr>
        <a:xfrm>
          <a:off x="6019800" y="2152078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399</xdr:row>
      <xdr:rowOff>0</xdr:rowOff>
    </xdr:from>
    <xdr:to>
      <xdr:col>5</xdr:col>
      <xdr:colOff>0</xdr:colOff>
      <xdr:row>399</xdr:row>
      <xdr:rowOff>0</xdr:rowOff>
    </xdr:to>
    <xdr:sp>
      <xdr:nvSpPr>
        <xdr:cNvPr id="23" name="Line 93"/>
        <xdr:cNvSpPr>
          <a:spLocks/>
        </xdr:cNvSpPr>
      </xdr:nvSpPr>
      <xdr:spPr>
        <a:xfrm>
          <a:off x="6019800" y="2152078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399</xdr:row>
      <xdr:rowOff>0</xdr:rowOff>
    </xdr:from>
    <xdr:to>
      <xdr:col>5</xdr:col>
      <xdr:colOff>0</xdr:colOff>
      <xdr:row>399</xdr:row>
      <xdr:rowOff>0</xdr:rowOff>
    </xdr:to>
    <xdr:sp>
      <xdr:nvSpPr>
        <xdr:cNvPr id="24" name="Line 94"/>
        <xdr:cNvSpPr>
          <a:spLocks/>
        </xdr:cNvSpPr>
      </xdr:nvSpPr>
      <xdr:spPr>
        <a:xfrm>
          <a:off x="6019800" y="2152078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399</xdr:row>
      <xdr:rowOff>0</xdr:rowOff>
    </xdr:from>
    <xdr:to>
      <xdr:col>5</xdr:col>
      <xdr:colOff>0</xdr:colOff>
      <xdr:row>399</xdr:row>
      <xdr:rowOff>0</xdr:rowOff>
    </xdr:to>
    <xdr:sp>
      <xdr:nvSpPr>
        <xdr:cNvPr id="25" name="Line 95"/>
        <xdr:cNvSpPr>
          <a:spLocks/>
        </xdr:cNvSpPr>
      </xdr:nvSpPr>
      <xdr:spPr>
        <a:xfrm>
          <a:off x="6019800" y="2152078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399</xdr:row>
      <xdr:rowOff>0</xdr:rowOff>
    </xdr:from>
    <xdr:to>
      <xdr:col>5</xdr:col>
      <xdr:colOff>0</xdr:colOff>
      <xdr:row>399</xdr:row>
      <xdr:rowOff>0</xdr:rowOff>
    </xdr:to>
    <xdr:sp>
      <xdr:nvSpPr>
        <xdr:cNvPr id="26" name="Line 96"/>
        <xdr:cNvSpPr>
          <a:spLocks/>
        </xdr:cNvSpPr>
      </xdr:nvSpPr>
      <xdr:spPr>
        <a:xfrm>
          <a:off x="6019800" y="2152078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399</xdr:row>
      <xdr:rowOff>0</xdr:rowOff>
    </xdr:from>
    <xdr:to>
      <xdr:col>5</xdr:col>
      <xdr:colOff>0</xdr:colOff>
      <xdr:row>399</xdr:row>
      <xdr:rowOff>0</xdr:rowOff>
    </xdr:to>
    <xdr:sp>
      <xdr:nvSpPr>
        <xdr:cNvPr id="27" name="Line 112"/>
        <xdr:cNvSpPr>
          <a:spLocks/>
        </xdr:cNvSpPr>
      </xdr:nvSpPr>
      <xdr:spPr>
        <a:xfrm>
          <a:off x="6019800" y="2152078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399</xdr:row>
      <xdr:rowOff>0</xdr:rowOff>
    </xdr:from>
    <xdr:to>
      <xdr:col>5</xdr:col>
      <xdr:colOff>0</xdr:colOff>
      <xdr:row>399</xdr:row>
      <xdr:rowOff>0</xdr:rowOff>
    </xdr:to>
    <xdr:sp>
      <xdr:nvSpPr>
        <xdr:cNvPr id="28" name="Line 113"/>
        <xdr:cNvSpPr>
          <a:spLocks/>
        </xdr:cNvSpPr>
      </xdr:nvSpPr>
      <xdr:spPr>
        <a:xfrm>
          <a:off x="6019800" y="2152078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399</xdr:row>
      <xdr:rowOff>0</xdr:rowOff>
    </xdr:from>
    <xdr:to>
      <xdr:col>5</xdr:col>
      <xdr:colOff>0</xdr:colOff>
      <xdr:row>399</xdr:row>
      <xdr:rowOff>0</xdr:rowOff>
    </xdr:to>
    <xdr:sp>
      <xdr:nvSpPr>
        <xdr:cNvPr id="29" name="Line 114"/>
        <xdr:cNvSpPr>
          <a:spLocks/>
        </xdr:cNvSpPr>
      </xdr:nvSpPr>
      <xdr:spPr>
        <a:xfrm>
          <a:off x="6019800" y="2152078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399</xdr:row>
      <xdr:rowOff>0</xdr:rowOff>
    </xdr:from>
    <xdr:to>
      <xdr:col>5</xdr:col>
      <xdr:colOff>0</xdr:colOff>
      <xdr:row>399</xdr:row>
      <xdr:rowOff>0</xdr:rowOff>
    </xdr:to>
    <xdr:sp>
      <xdr:nvSpPr>
        <xdr:cNvPr id="30" name="Line 115"/>
        <xdr:cNvSpPr>
          <a:spLocks/>
        </xdr:cNvSpPr>
      </xdr:nvSpPr>
      <xdr:spPr>
        <a:xfrm>
          <a:off x="6019800" y="2152078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399</xdr:row>
      <xdr:rowOff>0</xdr:rowOff>
    </xdr:from>
    <xdr:to>
      <xdr:col>5</xdr:col>
      <xdr:colOff>0</xdr:colOff>
      <xdr:row>399</xdr:row>
      <xdr:rowOff>0</xdr:rowOff>
    </xdr:to>
    <xdr:sp>
      <xdr:nvSpPr>
        <xdr:cNvPr id="31" name="Line 116"/>
        <xdr:cNvSpPr>
          <a:spLocks/>
        </xdr:cNvSpPr>
      </xdr:nvSpPr>
      <xdr:spPr>
        <a:xfrm>
          <a:off x="6019800" y="2152078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399</xdr:row>
      <xdr:rowOff>0</xdr:rowOff>
    </xdr:from>
    <xdr:to>
      <xdr:col>5</xdr:col>
      <xdr:colOff>0</xdr:colOff>
      <xdr:row>399</xdr:row>
      <xdr:rowOff>0</xdr:rowOff>
    </xdr:to>
    <xdr:sp>
      <xdr:nvSpPr>
        <xdr:cNvPr id="32" name="Line 117"/>
        <xdr:cNvSpPr>
          <a:spLocks/>
        </xdr:cNvSpPr>
      </xdr:nvSpPr>
      <xdr:spPr>
        <a:xfrm>
          <a:off x="6019800" y="2152078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399</xdr:row>
      <xdr:rowOff>0</xdr:rowOff>
    </xdr:from>
    <xdr:to>
      <xdr:col>5</xdr:col>
      <xdr:colOff>0</xdr:colOff>
      <xdr:row>399</xdr:row>
      <xdr:rowOff>0</xdr:rowOff>
    </xdr:to>
    <xdr:sp>
      <xdr:nvSpPr>
        <xdr:cNvPr id="33" name="Line 118"/>
        <xdr:cNvSpPr>
          <a:spLocks/>
        </xdr:cNvSpPr>
      </xdr:nvSpPr>
      <xdr:spPr>
        <a:xfrm>
          <a:off x="6019800" y="2152078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399</xdr:row>
      <xdr:rowOff>0</xdr:rowOff>
    </xdr:from>
    <xdr:to>
      <xdr:col>5</xdr:col>
      <xdr:colOff>0</xdr:colOff>
      <xdr:row>399</xdr:row>
      <xdr:rowOff>0</xdr:rowOff>
    </xdr:to>
    <xdr:sp>
      <xdr:nvSpPr>
        <xdr:cNvPr id="34" name="Line 119"/>
        <xdr:cNvSpPr>
          <a:spLocks/>
        </xdr:cNvSpPr>
      </xdr:nvSpPr>
      <xdr:spPr>
        <a:xfrm>
          <a:off x="6019800" y="2152078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377</xdr:row>
      <xdr:rowOff>0</xdr:rowOff>
    </xdr:from>
    <xdr:to>
      <xdr:col>5</xdr:col>
      <xdr:colOff>0</xdr:colOff>
      <xdr:row>377</xdr:row>
      <xdr:rowOff>0</xdr:rowOff>
    </xdr:to>
    <xdr:sp>
      <xdr:nvSpPr>
        <xdr:cNvPr id="35" name="Line 134"/>
        <xdr:cNvSpPr>
          <a:spLocks/>
        </xdr:cNvSpPr>
      </xdr:nvSpPr>
      <xdr:spPr>
        <a:xfrm>
          <a:off x="6019800" y="2048446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399</xdr:row>
      <xdr:rowOff>0</xdr:rowOff>
    </xdr:from>
    <xdr:to>
      <xdr:col>5</xdr:col>
      <xdr:colOff>0</xdr:colOff>
      <xdr:row>399</xdr:row>
      <xdr:rowOff>0</xdr:rowOff>
    </xdr:to>
    <xdr:sp>
      <xdr:nvSpPr>
        <xdr:cNvPr id="36" name="Line 11"/>
        <xdr:cNvSpPr>
          <a:spLocks/>
        </xdr:cNvSpPr>
      </xdr:nvSpPr>
      <xdr:spPr>
        <a:xfrm>
          <a:off x="4943475" y="215207850"/>
          <a:ext cx="1076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399</xdr:row>
      <xdr:rowOff>0</xdr:rowOff>
    </xdr:from>
    <xdr:to>
      <xdr:col>5</xdr:col>
      <xdr:colOff>0</xdr:colOff>
      <xdr:row>399</xdr:row>
      <xdr:rowOff>0</xdr:rowOff>
    </xdr:to>
    <xdr:sp>
      <xdr:nvSpPr>
        <xdr:cNvPr id="37" name="Line 37"/>
        <xdr:cNvSpPr>
          <a:spLocks/>
        </xdr:cNvSpPr>
      </xdr:nvSpPr>
      <xdr:spPr>
        <a:xfrm>
          <a:off x="4943475" y="215207850"/>
          <a:ext cx="10763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361950</xdr:colOff>
      <xdr:row>399</xdr:row>
      <xdr:rowOff>0</xdr:rowOff>
    </xdr:from>
    <xdr:to>
      <xdr:col>5</xdr:col>
      <xdr:colOff>0</xdr:colOff>
      <xdr:row>399</xdr:row>
      <xdr:rowOff>0</xdr:rowOff>
    </xdr:to>
    <xdr:sp>
      <xdr:nvSpPr>
        <xdr:cNvPr id="38" name="Line 69"/>
        <xdr:cNvSpPr>
          <a:spLocks/>
        </xdr:cNvSpPr>
      </xdr:nvSpPr>
      <xdr:spPr>
        <a:xfrm>
          <a:off x="5305425" y="215207850"/>
          <a:ext cx="7143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399</xdr:row>
      <xdr:rowOff>0</xdr:rowOff>
    </xdr:from>
    <xdr:to>
      <xdr:col>5</xdr:col>
      <xdr:colOff>0</xdr:colOff>
      <xdr:row>399</xdr:row>
      <xdr:rowOff>0</xdr:rowOff>
    </xdr:to>
    <xdr:sp>
      <xdr:nvSpPr>
        <xdr:cNvPr id="39" name="Line 27"/>
        <xdr:cNvSpPr>
          <a:spLocks/>
        </xdr:cNvSpPr>
      </xdr:nvSpPr>
      <xdr:spPr>
        <a:xfrm>
          <a:off x="4943475" y="215207850"/>
          <a:ext cx="10763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381000</xdr:colOff>
      <xdr:row>399</xdr:row>
      <xdr:rowOff>0</xdr:rowOff>
    </xdr:from>
    <xdr:to>
      <xdr:col>5</xdr:col>
      <xdr:colOff>0</xdr:colOff>
      <xdr:row>399</xdr:row>
      <xdr:rowOff>0</xdr:rowOff>
    </xdr:to>
    <xdr:sp>
      <xdr:nvSpPr>
        <xdr:cNvPr id="40" name="Line 1"/>
        <xdr:cNvSpPr>
          <a:spLocks/>
        </xdr:cNvSpPr>
      </xdr:nvSpPr>
      <xdr:spPr>
        <a:xfrm>
          <a:off x="5324475" y="215207850"/>
          <a:ext cx="6953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266700</xdr:colOff>
      <xdr:row>377</xdr:row>
      <xdr:rowOff>0</xdr:rowOff>
    </xdr:from>
    <xdr:to>
      <xdr:col>1</xdr:col>
      <xdr:colOff>495300</xdr:colOff>
      <xdr:row>377</xdr:row>
      <xdr:rowOff>0</xdr:rowOff>
    </xdr:to>
    <xdr:sp>
      <xdr:nvSpPr>
        <xdr:cNvPr id="41" name="Line 2"/>
        <xdr:cNvSpPr>
          <a:spLocks/>
        </xdr:cNvSpPr>
      </xdr:nvSpPr>
      <xdr:spPr>
        <a:xfrm>
          <a:off x="3171825" y="204844650"/>
          <a:ext cx="2286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377</xdr:row>
      <xdr:rowOff>0</xdr:rowOff>
    </xdr:from>
    <xdr:to>
      <xdr:col>5</xdr:col>
      <xdr:colOff>0</xdr:colOff>
      <xdr:row>377</xdr:row>
      <xdr:rowOff>0</xdr:rowOff>
    </xdr:to>
    <xdr:sp>
      <xdr:nvSpPr>
        <xdr:cNvPr id="42" name="Line 3"/>
        <xdr:cNvSpPr>
          <a:spLocks/>
        </xdr:cNvSpPr>
      </xdr:nvSpPr>
      <xdr:spPr>
        <a:xfrm>
          <a:off x="4943475" y="204844650"/>
          <a:ext cx="1076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399</xdr:row>
      <xdr:rowOff>0</xdr:rowOff>
    </xdr:from>
    <xdr:to>
      <xdr:col>5</xdr:col>
      <xdr:colOff>0</xdr:colOff>
      <xdr:row>399</xdr:row>
      <xdr:rowOff>0</xdr:rowOff>
    </xdr:to>
    <xdr:sp>
      <xdr:nvSpPr>
        <xdr:cNvPr id="43" name="Line 11"/>
        <xdr:cNvSpPr>
          <a:spLocks/>
        </xdr:cNvSpPr>
      </xdr:nvSpPr>
      <xdr:spPr>
        <a:xfrm>
          <a:off x="4943475" y="215207850"/>
          <a:ext cx="1076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399</xdr:row>
      <xdr:rowOff>0</xdr:rowOff>
    </xdr:from>
    <xdr:to>
      <xdr:col>5</xdr:col>
      <xdr:colOff>0</xdr:colOff>
      <xdr:row>399</xdr:row>
      <xdr:rowOff>0</xdr:rowOff>
    </xdr:to>
    <xdr:sp>
      <xdr:nvSpPr>
        <xdr:cNvPr id="44" name="Line 20"/>
        <xdr:cNvSpPr>
          <a:spLocks/>
        </xdr:cNvSpPr>
      </xdr:nvSpPr>
      <xdr:spPr>
        <a:xfrm>
          <a:off x="4943475" y="215207850"/>
          <a:ext cx="1076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399</xdr:row>
      <xdr:rowOff>0</xdr:rowOff>
    </xdr:from>
    <xdr:to>
      <xdr:col>5</xdr:col>
      <xdr:colOff>0</xdr:colOff>
      <xdr:row>399</xdr:row>
      <xdr:rowOff>0</xdr:rowOff>
    </xdr:to>
    <xdr:sp>
      <xdr:nvSpPr>
        <xdr:cNvPr id="45" name="Line 11"/>
        <xdr:cNvSpPr>
          <a:spLocks/>
        </xdr:cNvSpPr>
      </xdr:nvSpPr>
      <xdr:spPr>
        <a:xfrm>
          <a:off x="4943475" y="215207850"/>
          <a:ext cx="1076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561975</xdr:colOff>
      <xdr:row>399</xdr:row>
      <xdr:rowOff>0</xdr:rowOff>
    </xdr:from>
    <xdr:to>
      <xdr:col>5</xdr:col>
      <xdr:colOff>0</xdr:colOff>
      <xdr:row>399</xdr:row>
      <xdr:rowOff>0</xdr:rowOff>
    </xdr:to>
    <xdr:sp>
      <xdr:nvSpPr>
        <xdr:cNvPr id="46" name="Line 8"/>
        <xdr:cNvSpPr>
          <a:spLocks/>
        </xdr:cNvSpPr>
      </xdr:nvSpPr>
      <xdr:spPr>
        <a:xfrm>
          <a:off x="5505450" y="215207850"/>
          <a:ext cx="514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399</xdr:row>
      <xdr:rowOff>0</xdr:rowOff>
    </xdr:from>
    <xdr:to>
      <xdr:col>5</xdr:col>
      <xdr:colOff>0</xdr:colOff>
      <xdr:row>399</xdr:row>
      <xdr:rowOff>0</xdr:rowOff>
    </xdr:to>
    <xdr:sp>
      <xdr:nvSpPr>
        <xdr:cNvPr id="47" name="Line 27"/>
        <xdr:cNvSpPr>
          <a:spLocks/>
        </xdr:cNvSpPr>
      </xdr:nvSpPr>
      <xdr:spPr>
        <a:xfrm>
          <a:off x="4943475" y="215207850"/>
          <a:ext cx="10763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95250</xdr:colOff>
      <xdr:row>399</xdr:row>
      <xdr:rowOff>0</xdr:rowOff>
    </xdr:from>
    <xdr:to>
      <xdr:col>0</xdr:col>
      <xdr:colOff>590550</xdr:colOff>
      <xdr:row>399</xdr:row>
      <xdr:rowOff>0</xdr:rowOff>
    </xdr:to>
    <xdr:sp>
      <xdr:nvSpPr>
        <xdr:cNvPr id="48" name="Line 9"/>
        <xdr:cNvSpPr>
          <a:spLocks/>
        </xdr:cNvSpPr>
      </xdr:nvSpPr>
      <xdr:spPr>
        <a:xfrm>
          <a:off x="95250" y="215207850"/>
          <a:ext cx="495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399</xdr:row>
      <xdr:rowOff>0</xdr:rowOff>
    </xdr:from>
    <xdr:to>
      <xdr:col>5</xdr:col>
      <xdr:colOff>0</xdr:colOff>
      <xdr:row>399</xdr:row>
      <xdr:rowOff>0</xdr:rowOff>
    </xdr:to>
    <xdr:sp>
      <xdr:nvSpPr>
        <xdr:cNvPr id="49" name="Line 22"/>
        <xdr:cNvSpPr>
          <a:spLocks/>
        </xdr:cNvSpPr>
      </xdr:nvSpPr>
      <xdr:spPr>
        <a:xfrm>
          <a:off x="4943475" y="215207850"/>
          <a:ext cx="10763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561975</xdr:colOff>
      <xdr:row>377</xdr:row>
      <xdr:rowOff>0</xdr:rowOff>
    </xdr:from>
    <xdr:to>
      <xdr:col>6</xdr:col>
      <xdr:colOff>0</xdr:colOff>
      <xdr:row>377</xdr:row>
      <xdr:rowOff>0</xdr:rowOff>
    </xdr:to>
    <xdr:sp>
      <xdr:nvSpPr>
        <xdr:cNvPr id="50" name="Line 8"/>
        <xdr:cNvSpPr>
          <a:spLocks/>
        </xdr:cNvSpPr>
      </xdr:nvSpPr>
      <xdr:spPr>
        <a:xfrm>
          <a:off x="6581775" y="204844650"/>
          <a:ext cx="514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399</xdr:row>
      <xdr:rowOff>0</xdr:rowOff>
    </xdr:from>
    <xdr:to>
      <xdr:col>6</xdr:col>
      <xdr:colOff>0</xdr:colOff>
      <xdr:row>399</xdr:row>
      <xdr:rowOff>0</xdr:rowOff>
    </xdr:to>
    <xdr:sp>
      <xdr:nvSpPr>
        <xdr:cNvPr id="51" name="Line 20"/>
        <xdr:cNvSpPr>
          <a:spLocks/>
        </xdr:cNvSpPr>
      </xdr:nvSpPr>
      <xdr:spPr>
        <a:xfrm>
          <a:off x="6019800" y="215207850"/>
          <a:ext cx="10763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399</xdr:row>
      <xdr:rowOff>0</xdr:rowOff>
    </xdr:from>
    <xdr:to>
      <xdr:col>6</xdr:col>
      <xdr:colOff>0</xdr:colOff>
      <xdr:row>399</xdr:row>
      <xdr:rowOff>0</xdr:rowOff>
    </xdr:to>
    <xdr:sp>
      <xdr:nvSpPr>
        <xdr:cNvPr id="52" name="Line 22"/>
        <xdr:cNvSpPr>
          <a:spLocks/>
        </xdr:cNvSpPr>
      </xdr:nvSpPr>
      <xdr:spPr>
        <a:xfrm>
          <a:off x="6019800" y="215207850"/>
          <a:ext cx="10763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399</xdr:row>
      <xdr:rowOff>0</xdr:rowOff>
    </xdr:from>
    <xdr:to>
      <xdr:col>6</xdr:col>
      <xdr:colOff>0</xdr:colOff>
      <xdr:row>399</xdr:row>
      <xdr:rowOff>0</xdr:rowOff>
    </xdr:to>
    <xdr:sp>
      <xdr:nvSpPr>
        <xdr:cNvPr id="53" name="Line 24"/>
        <xdr:cNvSpPr>
          <a:spLocks/>
        </xdr:cNvSpPr>
      </xdr:nvSpPr>
      <xdr:spPr>
        <a:xfrm>
          <a:off x="6019800" y="215207850"/>
          <a:ext cx="10763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399</xdr:row>
      <xdr:rowOff>0</xdr:rowOff>
    </xdr:from>
    <xdr:to>
      <xdr:col>6</xdr:col>
      <xdr:colOff>0</xdr:colOff>
      <xdr:row>399</xdr:row>
      <xdr:rowOff>0</xdr:rowOff>
    </xdr:to>
    <xdr:sp>
      <xdr:nvSpPr>
        <xdr:cNvPr id="54" name="Line 25"/>
        <xdr:cNvSpPr>
          <a:spLocks/>
        </xdr:cNvSpPr>
      </xdr:nvSpPr>
      <xdr:spPr>
        <a:xfrm>
          <a:off x="6019800" y="215207850"/>
          <a:ext cx="10763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399</xdr:row>
      <xdr:rowOff>0</xdr:rowOff>
    </xdr:from>
    <xdr:to>
      <xdr:col>6</xdr:col>
      <xdr:colOff>0</xdr:colOff>
      <xdr:row>399</xdr:row>
      <xdr:rowOff>0</xdr:rowOff>
    </xdr:to>
    <xdr:sp>
      <xdr:nvSpPr>
        <xdr:cNvPr id="55" name="Line 26"/>
        <xdr:cNvSpPr>
          <a:spLocks/>
        </xdr:cNvSpPr>
      </xdr:nvSpPr>
      <xdr:spPr>
        <a:xfrm>
          <a:off x="6019800" y="215207850"/>
          <a:ext cx="10763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361950</xdr:colOff>
      <xdr:row>399</xdr:row>
      <xdr:rowOff>0</xdr:rowOff>
    </xdr:from>
    <xdr:to>
      <xdr:col>6</xdr:col>
      <xdr:colOff>0</xdr:colOff>
      <xdr:row>399</xdr:row>
      <xdr:rowOff>0</xdr:rowOff>
    </xdr:to>
    <xdr:sp>
      <xdr:nvSpPr>
        <xdr:cNvPr id="56" name="Line 55"/>
        <xdr:cNvSpPr>
          <a:spLocks/>
        </xdr:cNvSpPr>
      </xdr:nvSpPr>
      <xdr:spPr>
        <a:xfrm>
          <a:off x="6381750" y="215207850"/>
          <a:ext cx="7143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361950</xdr:colOff>
      <xdr:row>399</xdr:row>
      <xdr:rowOff>0</xdr:rowOff>
    </xdr:from>
    <xdr:to>
      <xdr:col>6</xdr:col>
      <xdr:colOff>0</xdr:colOff>
      <xdr:row>399</xdr:row>
      <xdr:rowOff>0</xdr:rowOff>
    </xdr:to>
    <xdr:sp>
      <xdr:nvSpPr>
        <xdr:cNvPr id="57" name="Line 59"/>
        <xdr:cNvSpPr>
          <a:spLocks/>
        </xdr:cNvSpPr>
      </xdr:nvSpPr>
      <xdr:spPr>
        <a:xfrm>
          <a:off x="6381750" y="215207850"/>
          <a:ext cx="7143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399</xdr:row>
      <xdr:rowOff>0</xdr:rowOff>
    </xdr:from>
    <xdr:to>
      <xdr:col>6</xdr:col>
      <xdr:colOff>0</xdr:colOff>
      <xdr:row>399</xdr:row>
      <xdr:rowOff>0</xdr:rowOff>
    </xdr:to>
    <xdr:sp>
      <xdr:nvSpPr>
        <xdr:cNvPr id="58" name="Line 11"/>
        <xdr:cNvSpPr>
          <a:spLocks/>
        </xdr:cNvSpPr>
      </xdr:nvSpPr>
      <xdr:spPr>
        <a:xfrm>
          <a:off x="6019800" y="215207850"/>
          <a:ext cx="1076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399</xdr:row>
      <xdr:rowOff>0</xdr:rowOff>
    </xdr:from>
    <xdr:to>
      <xdr:col>6</xdr:col>
      <xdr:colOff>0</xdr:colOff>
      <xdr:row>399</xdr:row>
      <xdr:rowOff>0</xdr:rowOff>
    </xdr:to>
    <xdr:sp>
      <xdr:nvSpPr>
        <xdr:cNvPr id="59" name="Line 37"/>
        <xdr:cNvSpPr>
          <a:spLocks/>
        </xdr:cNvSpPr>
      </xdr:nvSpPr>
      <xdr:spPr>
        <a:xfrm>
          <a:off x="6019800" y="215207850"/>
          <a:ext cx="10763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361950</xdr:colOff>
      <xdr:row>399</xdr:row>
      <xdr:rowOff>0</xdr:rowOff>
    </xdr:from>
    <xdr:to>
      <xdr:col>6</xdr:col>
      <xdr:colOff>0</xdr:colOff>
      <xdr:row>399</xdr:row>
      <xdr:rowOff>0</xdr:rowOff>
    </xdr:to>
    <xdr:sp>
      <xdr:nvSpPr>
        <xdr:cNvPr id="60" name="Line 69"/>
        <xdr:cNvSpPr>
          <a:spLocks/>
        </xdr:cNvSpPr>
      </xdr:nvSpPr>
      <xdr:spPr>
        <a:xfrm>
          <a:off x="6381750" y="215207850"/>
          <a:ext cx="7143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399</xdr:row>
      <xdr:rowOff>0</xdr:rowOff>
    </xdr:from>
    <xdr:to>
      <xdr:col>6</xdr:col>
      <xdr:colOff>0</xdr:colOff>
      <xdr:row>399</xdr:row>
      <xdr:rowOff>0</xdr:rowOff>
    </xdr:to>
    <xdr:sp>
      <xdr:nvSpPr>
        <xdr:cNvPr id="61" name="Line 27"/>
        <xdr:cNvSpPr>
          <a:spLocks/>
        </xdr:cNvSpPr>
      </xdr:nvSpPr>
      <xdr:spPr>
        <a:xfrm>
          <a:off x="6019800" y="215207850"/>
          <a:ext cx="10763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381000</xdr:colOff>
      <xdr:row>399</xdr:row>
      <xdr:rowOff>0</xdr:rowOff>
    </xdr:from>
    <xdr:to>
      <xdr:col>6</xdr:col>
      <xdr:colOff>0</xdr:colOff>
      <xdr:row>399</xdr:row>
      <xdr:rowOff>0</xdr:rowOff>
    </xdr:to>
    <xdr:sp>
      <xdr:nvSpPr>
        <xdr:cNvPr id="62" name="Line 1"/>
        <xdr:cNvSpPr>
          <a:spLocks/>
        </xdr:cNvSpPr>
      </xdr:nvSpPr>
      <xdr:spPr>
        <a:xfrm>
          <a:off x="6400800" y="215207850"/>
          <a:ext cx="6953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377</xdr:row>
      <xdr:rowOff>0</xdr:rowOff>
    </xdr:from>
    <xdr:to>
      <xdr:col>6</xdr:col>
      <xdr:colOff>0</xdr:colOff>
      <xdr:row>377</xdr:row>
      <xdr:rowOff>0</xdr:rowOff>
    </xdr:to>
    <xdr:sp>
      <xdr:nvSpPr>
        <xdr:cNvPr id="63" name="Line 3"/>
        <xdr:cNvSpPr>
          <a:spLocks/>
        </xdr:cNvSpPr>
      </xdr:nvSpPr>
      <xdr:spPr>
        <a:xfrm>
          <a:off x="6019800" y="204844650"/>
          <a:ext cx="1076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399</xdr:row>
      <xdr:rowOff>0</xdr:rowOff>
    </xdr:from>
    <xdr:to>
      <xdr:col>6</xdr:col>
      <xdr:colOff>0</xdr:colOff>
      <xdr:row>399</xdr:row>
      <xdr:rowOff>0</xdr:rowOff>
    </xdr:to>
    <xdr:sp>
      <xdr:nvSpPr>
        <xdr:cNvPr id="64" name="Line 11"/>
        <xdr:cNvSpPr>
          <a:spLocks/>
        </xdr:cNvSpPr>
      </xdr:nvSpPr>
      <xdr:spPr>
        <a:xfrm>
          <a:off x="6019800" y="215207850"/>
          <a:ext cx="1076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399</xdr:row>
      <xdr:rowOff>0</xdr:rowOff>
    </xdr:from>
    <xdr:to>
      <xdr:col>6</xdr:col>
      <xdr:colOff>0</xdr:colOff>
      <xdr:row>399</xdr:row>
      <xdr:rowOff>0</xdr:rowOff>
    </xdr:to>
    <xdr:sp>
      <xdr:nvSpPr>
        <xdr:cNvPr id="65" name="Line 20"/>
        <xdr:cNvSpPr>
          <a:spLocks/>
        </xdr:cNvSpPr>
      </xdr:nvSpPr>
      <xdr:spPr>
        <a:xfrm>
          <a:off x="6019800" y="215207850"/>
          <a:ext cx="1076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399</xdr:row>
      <xdr:rowOff>0</xdr:rowOff>
    </xdr:from>
    <xdr:to>
      <xdr:col>6</xdr:col>
      <xdr:colOff>0</xdr:colOff>
      <xdr:row>399</xdr:row>
      <xdr:rowOff>0</xdr:rowOff>
    </xdr:to>
    <xdr:sp>
      <xdr:nvSpPr>
        <xdr:cNvPr id="66" name="Line 11"/>
        <xdr:cNvSpPr>
          <a:spLocks/>
        </xdr:cNvSpPr>
      </xdr:nvSpPr>
      <xdr:spPr>
        <a:xfrm>
          <a:off x="6019800" y="215207850"/>
          <a:ext cx="1076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561975</xdr:colOff>
      <xdr:row>399</xdr:row>
      <xdr:rowOff>0</xdr:rowOff>
    </xdr:from>
    <xdr:to>
      <xdr:col>6</xdr:col>
      <xdr:colOff>0</xdr:colOff>
      <xdr:row>399</xdr:row>
      <xdr:rowOff>0</xdr:rowOff>
    </xdr:to>
    <xdr:sp>
      <xdr:nvSpPr>
        <xdr:cNvPr id="67" name="Line 8"/>
        <xdr:cNvSpPr>
          <a:spLocks/>
        </xdr:cNvSpPr>
      </xdr:nvSpPr>
      <xdr:spPr>
        <a:xfrm>
          <a:off x="6581775" y="215207850"/>
          <a:ext cx="514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399</xdr:row>
      <xdr:rowOff>0</xdr:rowOff>
    </xdr:from>
    <xdr:to>
      <xdr:col>6</xdr:col>
      <xdr:colOff>0</xdr:colOff>
      <xdr:row>399</xdr:row>
      <xdr:rowOff>0</xdr:rowOff>
    </xdr:to>
    <xdr:sp>
      <xdr:nvSpPr>
        <xdr:cNvPr id="68" name="Line 27"/>
        <xdr:cNvSpPr>
          <a:spLocks/>
        </xdr:cNvSpPr>
      </xdr:nvSpPr>
      <xdr:spPr>
        <a:xfrm>
          <a:off x="6019800" y="215207850"/>
          <a:ext cx="10763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399</xdr:row>
      <xdr:rowOff>0</xdr:rowOff>
    </xdr:from>
    <xdr:to>
      <xdr:col>6</xdr:col>
      <xdr:colOff>0</xdr:colOff>
      <xdr:row>399</xdr:row>
      <xdr:rowOff>0</xdr:rowOff>
    </xdr:to>
    <xdr:sp>
      <xdr:nvSpPr>
        <xdr:cNvPr id="69" name="Line 22"/>
        <xdr:cNvSpPr>
          <a:spLocks/>
        </xdr:cNvSpPr>
      </xdr:nvSpPr>
      <xdr:spPr>
        <a:xfrm>
          <a:off x="6019800" y="215207850"/>
          <a:ext cx="10763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99"/>
  <sheetViews>
    <sheetView tabSelected="1" zoomScale="86" zoomScaleNormal="86" zoomScalePageLayoutView="0" workbookViewId="0" topLeftCell="A1">
      <pane ySplit="11" topLeftCell="A144" activePane="bottomLeft" state="frozen"/>
      <selection pane="topLeft" activeCell="A1" sqref="A1"/>
      <selection pane="bottomLeft" activeCell="F147" sqref="F147"/>
    </sheetView>
  </sheetViews>
  <sheetFormatPr defaultColWidth="9.00390625" defaultRowHeight="12.75"/>
  <cols>
    <col min="1" max="1" width="38.125" style="41" customWidth="1"/>
    <col min="2" max="2" width="8.375" style="19" customWidth="1"/>
    <col min="3" max="3" width="11.625" style="19" customWidth="1"/>
    <col min="4" max="4" width="6.75390625" style="19" customWidth="1"/>
    <col min="5" max="6" width="14.125" style="38" customWidth="1"/>
    <col min="7" max="9" width="13.875" style="14" customWidth="1"/>
    <col min="10" max="16384" width="9.125" style="14" customWidth="1"/>
  </cols>
  <sheetData>
    <row r="1" spans="3:6" ht="12.75">
      <c r="C1" s="60" t="s">
        <v>331</v>
      </c>
      <c r="D1" s="60"/>
      <c r="E1" s="60"/>
      <c r="F1" s="60"/>
    </row>
    <row r="2" spans="3:6" ht="12.75">
      <c r="C2" s="60" t="s">
        <v>20</v>
      </c>
      <c r="D2" s="60"/>
      <c r="E2" s="60"/>
      <c r="F2" s="60"/>
    </row>
    <row r="3" spans="3:6" ht="12.75">
      <c r="C3" s="60" t="s">
        <v>21</v>
      </c>
      <c r="D3" s="60"/>
      <c r="E3" s="60"/>
      <c r="F3" s="60"/>
    </row>
    <row r="4" spans="5:6" ht="12.75">
      <c r="E4" s="50"/>
      <c r="F4" s="50"/>
    </row>
    <row r="5" spans="1:6" ht="12.75">
      <c r="A5" s="62"/>
      <c r="B5" s="62"/>
      <c r="C5" s="62"/>
      <c r="D5" s="62"/>
      <c r="E5" s="62"/>
      <c r="F5" s="14"/>
    </row>
    <row r="6" spans="1:6" ht="12.75">
      <c r="A6" s="62"/>
      <c r="B6" s="62"/>
      <c r="C6" s="62"/>
      <c r="D6" s="62"/>
      <c r="E6" s="62"/>
      <c r="F6" s="62"/>
    </row>
    <row r="7" spans="1:6" ht="77.25" customHeight="1">
      <c r="A7" s="62" t="s">
        <v>374</v>
      </c>
      <c r="B7" s="62"/>
      <c r="C7" s="62"/>
      <c r="D7" s="62"/>
      <c r="E7" s="62"/>
      <c r="F7" s="62"/>
    </row>
    <row r="9" spans="2:6" ht="12.75">
      <c r="B9" s="20"/>
      <c r="C9" s="21"/>
      <c r="D9" s="21"/>
      <c r="E9" s="22"/>
      <c r="F9" s="22" t="s">
        <v>23</v>
      </c>
    </row>
    <row r="10" spans="1:6" ht="12.75">
      <c r="A10" s="61" t="s">
        <v>1</v>
      </c>
      <c r="B10" s="61" t="s">
        <v>38</v>
      </c>
      <c r="C10" s="63" t="s">
        <v>88</v>
      </c>
      <c r="D10" s="63" t="s">
        <v>89</v>
      </c>
      <c r="E10" s="65" t="s">
        <v>22</v>
      </c>
      <c r="F10" s="66"/>
    </row>
    <row r="11" spans="1:44" s="25" customFormat="1" ht="12.75">
      <c r="A11" s="61"/>
      <c r="B11" s="61"/>
      <c r="C11" s="64"/>
      <c r="D11" s="64"/>
      <c r="E11" s="23" t="s">
        <v>330</v>
      </c>
      <c r="F11" s="23" t="s">
        <v>347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</row>
    <row r="12" spans="1:6" s="25" customFormat="1" ht="12.75">
      <c r="A12" s="43">
        <v>1</v>
      </c>
      <c r="B12" s="43" t="s">
        <v>76</v>
      </c>
      <c r="C12" s="43" t="s">
        <v>86</v>
      </c>
      <c r="D12" s="43" t="s">
        <v>87</v>
      </c>
      <c r="E12" s="23">
        <v>5</v>
      </c>
      <c r="F12" s="23">
        <v>6</v>
      </c>
    </row>
    <row r="13" spans="1:8" ht="45.75" customHeight="1">
      <c r="A13" s="26" t="s">
        <v>2</v>
      </c>
      <c r="B13" s="10"/>
      <c r="C13" s="10"/>
      <c r="D13" s="10"/>
      <c r="E13" s="27">
        <f>E14+E106+E116+E147+E185+E289+E315+E364+E384+E393+E399</f>
        <v>1949513.7999999998</v>
      </c>
      <c r="F13" s="27">
        <f>F14+F106+F116+F147+F185+F289+F315+F364+F384+F393+F399</f>
        <v>2040715.5000000002</v>
      </c>
      <c r="G13" s="28">
        <f>1949513.8-E13</f>
        <v>0</v>
      </c>
      <c r="H13" s="28">
        <f>2040715.5-F13</f>
        <v>0</v>
      </c>
    </row>
    <row r="14" spans="1:8" s="17" customFormat="1" ht="20.25" customHeight="1">
      <c r="A14" s="6" t="s">
        <v>77</v>
      </c>
      <c r="B14" s="29" t="s">
        <v>37</v>
      </c>
      <c r="C14" s="29"/>
      <c r="D14" s="29"/>
      <c r="E14" s="27">
        <f>E15+E21+E67+E71+E76</f>
        <v>124813.80000000002</v>
      </c>
      <c r="F14" s="27">
        <f>F15+F21+F67+F71+F76</f>
        <v>119553.90000000001</v>
      </c>
      <c r="G14" s="40"/>
      <c r="H14" s="40"/>
    </row>
    <row r="15" spans="1:6" s="17" customFormat="1" ht="63.75">
      <c r="A15" s="30" t="s">
        <v>17</v>
      </c>
      <c r="B15" s="31" t="s">
        <v>48</v>
      </c>
      <c r="C15" s="31"/>
      <c r="D15" s="31"/>
      <c r="E15" s="32">
        <f>E16</f>
        <v>5342.7</v>
      </c>
      <c r="F15" s="32">
        <f>F16</f>
        <v>5331.7</v>
      </c>
    </row>
    <row r="16" spans="1:6" s="16" customFormat="1" ht="12.75">
      <c r="A16" s="3" t="s">
        <v>90</v>
      </c>
      <c r="B16" s="29" t="s">
        <v>48</v>
      </c>
      <c r="C16" s="10" t="s">
        <v>91</v>
      </c>
      <c r="D16" s="10"/>
      <c r="E16" s="11">
        <f>E17</f>
        <v>5342.7</v>
      </c>
      <c r="F16" s="11">
        <f>F17</f>
        <v>5331.7</v>
      </c>
    </row>
    <row r="17" spans="1:6" s="17" customFormat="1" ht="25.5">
      <c r="A17" s="48" t="s">
        <v>92</v>
      </c>
      <c r="B17" s="33" t="s">
        <v>48</v>
      </c>
      <c r="C17" s="43" t="s">
        <v>93</v>
      </c>
      <c r="D17" s="43"/>
      <c r="E17" s="7">
        <f>E18+E19+E20</f>
        <v>5342.7</v>
      </c>
      <c r="F17" s="7">
        <f>F18+F19+F20</f>
        <v>5331.7</v>
      </c>
    </row>
    <row r="18" spans="1:6" s="17" customFormat="1" ht="76.5">
      <c r="A18" s="48" t="s">
        <v>94</v>
      </c>
      <c r="B18" s="33" t="s">
        <v>48</v>
      </c>
      <c r="C18" s="43" t="s">
        <v>93</v>
      </c>
      <c r="D18" s="43" t="s">
        <v>95</v>
      </c>
      <c r="E18" s="7">
        <f>1774+1788.7</f>
        <v>3562.7</v>
      </c>
      <c r="F18" s="7">
        <f>1774+1788.7</f>
        <v>3562.7</v>
      </c>
    </row>
    <row r="19" spans="1:6" s="17" customFormat="1" ht="25.5">
      <c r="A19" s="2" t="s">
        <v>96</v>
      </c>
      <c r="B19" s="33" t="s">
        <v>48</v>
      </c>
      <c r="C19" s="43" t="s">
        <v>93</v>
      </c>
      <c r="D19" s="43" t="s">
        <v>97</v>
      </c>
      <c r="E19" s="7">
        <f>709+1068</f>
        <v>1777</v>
      </c>
      <c r="F19" s="7">
        <f>709+1057</f>
        <v>1766</v>
      </c>
    </row>
    <row r="20" spans="1:6" s="17" customFormat="1" ht="12.75">
      <c r="A20" s="2" t="s">
        <v>98</v>
      </c>
      <c r="B20" s="33" t="s">
        <v>48</v>
      </c>
      <c r="C20" s="43" t="s">
        <v>93</v>
      </c>
      <c r="D20" s="43" t="s">
        <v>99</v>
      </c>
      <c r="E20" s="7">
        <f>1+2</f>
        <v>3</v>
      </c>
      <c r="F20" s="7">
        <f>1+2</f>
        <v>3</v>
      </c>
    </row>
    <row r="21" spans="1:6" s="17" customFormat="1" ht="76.5">
      <c r="A21" s="30" t="s">
        <v>78</v>
      </c>
      <c r="B21" s="31" t="s">
        <v>34</v>
      </c>
      <c r="C21" s="31"/>
      <c r="D21" s="31"/>
      <c r="E21" s="32">
        <f>E22+E29+E34+E39+E44+E49+E54+E59</f>
        <v>64487.70000000001</v>
      </c>
      <c r="F21" s="32">
        <f>F22+F29+F34+F39+F44+F49+F54+F59</f>
        <v>65197.40000000001</v>
      </c>
    </row>
    <row r="22" spans="1:8" ht="75">
      <c r="A22" s="51" t="s">
        <v>119</v>
      </c>
      <c r="B22" s="29" t="s">
        <v>34</v>
      </c>
      <c r="C22" s="29" t="s">
        <v>319</v>
      </c>
      <c r="D22" s="29"/>
      <c r="E22" s="11">
        <f>E23</f>
        <v>11814.300000000001</v>
      </c>
      <c r="F22" s="11">
        <f>F23</f>
        <v>11836.1</v>
      </c>
      <c r="G22" s="28"/>
      <c r="H22" s="28"/>
    </row>
    <row r="23" spans="1:6" s="18" customFormat="1" ht="76.5">
      <c r="A23" s="5" t="s">
        <v>333</v>
      </c>
      <c r="B23" s="33" t="s">
        <v>34</v>
      </c>
      <c r="C23" s="13" t="s">
        <v>117</v>
      </c>
      <c r="D23" s="13"/>
      <c r="E23" s="44">
        <f>E24</f>
        <v>11814.300000000001</v>
      </c>
      <c r="F23" s="44">
        <f>F24</f>
        <v>11836.1</v>
      </c>
    </row>
    <row r="24" spans="1:6" s="18" customFormat="1" ht="25.5">
      <c r="A24" s="48" t="s">
        <v>92</v>
      </c>
      <c r="B24" s="33" t="s">
        <v>34</v>
      </c>
      <c r="C24" s="43" t="s">
        <v>118</v>
      </c>
      <c r="D24" s="13"/>
      <c r="E24" s="7">
        <f>E25+E26+E27+E28</f>
        <v>11814.300000000001</v>
      </c>
      <c r="F24" s="7">
        <f>F25+F26+F27+F28</f>
        <v>11836.1</v>
      </c>
    </row>
    <row r="25" spans="1:6" ht="25.5">
      <c r="A25" s="52" t="s">
        <v>92</v>
      </c>
      <c r="B25" s="33" t="s">
        <v>34</v>
      </c>
      <c r="C25" s="43" t="s">
        <v>118</v>
      </c>
      <c r="D25" s="43" t="s">
        <v>95</v>
      </c>
      <c r="E25" s="7">
        <v>7872</v>
      </c>
      <c r="F25" s="7">
        <v>7872</v>
      </c>
    </row>
    <row r="26" spans="1:6" ht="25.5">
      <c r="A26" s="2" t="s">
        <v>96</v>
      </c>
      <c r="B26" s="33" t="s">
        <v>34</v>
      </c>
      <c r="C26" s="43" t="s">
        <v>118</v>
      </c>
      <c r="D26" s="43" t="s">
        <v>97</v>
      </c>
      <c r="E26" s="7">
        <v>3867.2</v>
      </c>
      <c r="F26" s="7">
        <v>3889</v>
      </c>
    </row>
    <row r="27" spans="1:6" ht="25.5">
      <c r="A27" s="2" t="s">
        <v>100</v>
      </c>
      <c r="B27" s="33" t="s">
        <v>34</v>
      </c>
      <c r="C27" s="43" t="s">
        <v>118</v>
      </c>
      <c r="D27" s="43" t="s">
        <v>101</v>
      </c>
      <c r="E27" s="7">
        <v>49</v>
      </c>
      <c r="F27" s="7">
        <v>49</v>
      </c>
    </row>
    <row r="28" spans="1:6" ht="12.75">
      <c r="A28" s="2" t="s">
        <v>98</v>
      </c>
      <c r="B28" s="33" t="s">
        <v>34</v>
      </c>
      <c r="C28" s="43" t="s">
        <v>118</v>
      </c>
      <c r="D28" s="43" t="s">
        <v>99</v>
      </c>
      <c r="E28" s="7">
        <v>26.1</v>
      </c>
      <c r="F28" s="7">
        <v>26.1</v>
      </c>
    </row>
    <row r="29" spans="1:6" ht="60">
      <c r="A29" s="51" t="s">
        <v>120</v>
      </c>
      <c r="B29" s="29" t="s">
        <v>34</v>
      </c>
      <c r="C29" s="29" t="s">
        <v>143</v>
      </c>
      <c r="D29" s="29"/>
      <c r="E29" s="11">
        <f>E30</f>
        <v>1802.7</v>
      </c>
      <c r="F29" s="11">
        <f>F30</f>
        <v>1802.7</v>
      </c>
    </row>
    <row r="30" spans="1:6" ht="51">
      <c r="A30" s="5" t="s">
        <v>106</v>
      </c>
      <c r="B30" s="33" t="s">
        <v>34</v>
      </c>
      <c r="C30" s="13" t="s">
        <v>107</v>
      </c>
      <c r="D30" s="13"/>
      <c r="E30" s="8">
        <f>E31</f>
        <v>1802.7</v>
      </c>
      <c r="F30" s="8">
        <f>F31</f>
        <v>1802.7</v>
      </c>
    </row>
    <row r="31" spans="1:6" ht="25.5">
      <c r="A31" s="53" t="s">
        <v>92</v>
      </c>
      <c r="B31" s="33" t="s">
        <v>34</v>
      </c>
      <c r="C31" s="43" t="s">
        <v>108</v>
      </c>
      <c r="D31" s="43"/>
      <c r="E31" s="8">
        <f>E32+E33</f>
        <v>1802.7</v>
      </c>
      <c r="F31" s="8">
        <f>F32+F33</f>
        <v>1802.7</v>
      </c>
    </row>
    <row r="32" spans="1:6" ht="76.5">
      <c r="A32" s="48" t="s">
        <v>94</v>
      </c>
      <c r="B32" s="33" t="s">
        <v>34</v>
      </c>
      <c r="C32" s="43" t="s">
        <v>108</v>
      </c>
      <c r="D32" s="43" t="s">
        <v>95</v>
      </c>
      <c r="E32" s="7">
        <v>1442.7</v>
      </c>
      <c r="F32" s="7">
        <v>1442.7</v>
      </c>
    </row>
    <row r="33" spans="1:6" ht="25.5">
      <c r="A33" s="2" t="s">
        <v>96</v>
      </c>
      <c r="B33" s="33" t="s">
        <v>34</v>
      </c>
      <c r="C33" s="43" t="s">
        <v>108</v>
      </c>
      <c r="D33" s="43" t="s">
        <v>97</v>
      </c>
      <c r="E33" s="7">
        <v>360</v>
      </c>
      <c r="F33" s="7">
        <v>360</v>
      </c>
    </row>
    <row r="34" spans="1:6" ht="63.75">
      <c r="A34" s="3" t="s">
        <v>168</v>
      </c>
      <c r="B34" s="29" t="s">
        <v>34</v>
      </c>
      <c r="C34" s="10" t="s">
        <v>169</v>
      </c>
      <c r="D34" s="10"/>
      <c r="E34" s="11">
        <f>E35</f>
        <v>2288.3</v>
      </c>
      <c r="F34" s="11">
        <f>F35</f>
        <v>2288.3</v>
      </c>
    </row>
    <row r="35" spans="1:6" ht="63.75">
      <c r="A35" s="56" t="s">
        <v>396</v>
      </c>
      <c r="B35" s="33" t="s">
        <v>34</v>
      </c>
      <c r="C35" s="13" t="s">
        <v>104</v>
      </c>
      <c r="D35" s="13"/>
      <c r="E35" s="8">
        <f>E36</f>
        <v>2288.3</v>
      </c>
      <c r="F35" s="8">
        <f>F36</f>
        <v>2288.3</v>
      </c>
    </row>
    <row r="36" spans="1:6" ht="25.5">
      <c r="A36" s="48" t="s">
        <v>92</v>
      </c>
      <c r="B36" s="33" t="s">
        <v>34</v>
      </c>
      <c r="C36" s="43" t="s">
        <v>105</v>
      </c>
      <c r="D36" s="43"/>
      <c r="E36" s="7">
        <f>E37+E38</f>
        <v>2288.3</v>
      </c>
      <c r="F36" s="7">
        <f>F37+F38</f>
        <v>2288.3</v>
      </c>
    </row>
    <row r="37" spans="1:6" ht="76.5">
      <c r="A37" s="48" t="s">
        <v>94</v>
      </c>
      <c r="B37" s="33" t="s">
        <v>34</v>
      </c>
      <c r="C37" s="43" t="s">
        <v>105</v>
      </c>
      <c r="D37" s="43" t="s">
        <v>95</v>
      </c>
      <c r="E37" s="7">
        <v>1846.3</v>
      </c>
      <c r="F37" s="7">
        <v>1846.3</v>
      </c>
    </row>
    <row r="38" spans="1:6" ht="25.5">
      <c r="A38" s="2" t="s">
        <v>96</v>
      </c>
      <c r="B38" s="33" t="s">
        <v>34</v>
      </c>
      <c r="C38" s="43" t="s">
        <v>105</v>
      </c>
      <c r="D38" s="43" t="s">
        <v>97</v>
      </c>
      <c r="E38" s="7">
        <v>442</v>
      </c>
      <c r="F38" s="7">
        <v>442</v>
      </c>
    </row>
    <row r="39" spans="1:7" ht="45">
      <c r="A39" s="51" t="s">
        <v>383</v>
      </c>
      <c r="B39" s="29" t="s">
        <v>34</v>
      </c>
      <c r="C39" s="10" t="s">
        <v>189</v>
      </c>
      <c r="D39" s="10"/>
      <c r="E39" s="11">
        <f>E40</f>
        <v>2968.2</v>
      </c>
      <c r="F39" s="11">
        <f>F40</f>
        <v>2968.2</v>
      </c>
      <c r="G39" s="28"/>
    </row>
    <row r="40" spans="1:6" ht="51">
      <c r="A40" s="45" t="s">
        <v>384</v>
      </c>
      <c r="B40" s="33" t="s">
        <v>34</v>
      </c>
      <c r="C40" s="13" t="s">
        <v>115</v>
      </c>
      <c r="D40" s="13"/>
      <c r="E40" s="8">
        <f>E41</f>
        <v>2968.2</v>
      </c>
      <c r="F40" s="8">
        <f>F41</f>
        <v>2968.2</v>
      </c>
    </row>
    <row r="41" spans="1:6" ht="25.5">
      <c r="A41" s="52" t="s">
        <v>92</v>
      </c>
      <c r="B41" s="33" t="s">
        <v>34</v>
      </c>
      <c r="C41" s="43" t="s">
        <v>116</v>
      </c>
      <c r="D41" s="43"/>
      <c r="E41" s="7">
        <f>E42+E43</f>
        <v>2968.2</v>
      </c>
      <c r="F41" s="7">
        <f>F42+F43</f>
        <v>2968.2</v>
      </c>
    </row>
    <row r="42" spans="1:6" ht="76.5">
      <c r="A42" s="48" t="s">
        <v>94</v>
      </c>
      <c r="B42" s="33" t="s">
        <v>34</v>
      </c>
      <c r="C42" s="43" t="s">
        <v>116</v>
      </c>
      <c r="D42" s="43" t="s">
        <v>95</v>
      </c>
      <c r="E42" s="7">
        <v>2395.2</v>
      </c>
      <c r="F42" s="7">
        <v>2395.2</v>
      </c>
    </row>
    <row r="43" spans="1:6" ht="25.5">
      <c r="A43" s="2" t="s">
        <v>96</v>
      </c>
      <c r="B43" s="33" t="s">
        <v>34</v>
      </c>
      <c r="C43" s="43" t="s">
        <v>116</v>
      </c>
      <c r="D43" s="43" t="s">
        <v>97</v>
      </c>
      <c r="E43" s="7">
        <v>573</v>
      </c>
      <c r="F43" s="7">
        <v>573</v>
      </c>
    </row>
    <row r="44" spans="1:6" ht="60">
      <c r="A44" s="51" t="s">
        <v>385</v>
      </c>
      <c r="B44" s="29" t="s">
        <v>34</v>
      </c>
      <c r="C44" s="10" t="s">
        <v>228</v>
      </c>
      <c r="D44" s="10"/>
      <c r="E44" s="11">
        <f>E45</f>
        <v>1038.4</v>
      </c>
      <c r="F44" s="11">
        <f>F45</f>
        <v>1038.4</v>
      </c>
    </row>
    <row r="45" spans="1:6" ht="51">
      <c r="A45" s="5" t="s">
        <v>386</v>
      </c>
      <c r="B45" s="33" t="s">
        <v>34</v>
      </c>
      <c r="C45" s="13" t="s">
        <v>113</v>
      </c>
      <c r="D45" s="13"/>
      <c r="E45" s="8">
        <f>E46</f>
        <v>1038.4</v>
      </c>
      <c r="F45" s="8">
        <f>F46</f>
        <v>1038.4</v>
      </c>
    </row>
    <row r="46" spans="1:6" ht="25.5">
      <c r="A46" s="52" t="s">
        <v>92</v>
      </c>
      <c r="B46" s="33" t="s">
        <v>34</v>
      </c>
      <c r="C46" s="43" t="s">
        <v>114</v>
      </c>
      <c r="D46" s="43"/>
      <c r="E46" s="7">
        <f>E47+E48</f>
        <v>1038.4</v>
      </c>
      <c r="F46" s="7">
        <f>F47+F48</f>
        <v>1038.4</v>
      </c>
    </row>
    <row r="47" spans="1:6" ht="76.5">
      <c r="A47" s="48" t="s">
        <v>94</v>
      </c>
      <c r="B47" s="33" t="s">
        <v>34</v>
      </c>
      <c r="C47" s="43" t="s">
        <v>114</v>
      </c>
      <c r="D47" s="43" t="s">
        <v>95</v>
      </c>
      <c r="E47" s="7">
        <v>839.4</v>
      </c>
      <c r="F47" s="7">
        <v>839.4</v>
      </c>
    </row>
    <row r="48" spans="1:6" ht="25.5">
      <c r="A48" s="2" t="s">
        <v>96</v>
      </c>
      <c r="B48" s="33" t="s">
        <v>34</v>
      </c>
      <c r="C48" s="43" t="s">
        <v>114</v>
      </c>
      <c r="D48" s="43" t="s">
        <v>97</v>
      </c>
      <c r="E48" s="7">
        <v>199</v>
      </c>
      <c r="F48" s="7">
        <v>199</v>
      </c>
    </row>
    <row r="49" spans="1:6" ht="60">
      <c r="A49" s="51" t="s">
        <v>387</v>
      </c>
      <c r="B49" s="29" t="s">
        <v>34</v>
      </c>
      <c r="C49" s="10" t="s">
        <v>371</v>
      </c>
      <c r="D49" s="10"/>
      <c r="E49" s="11">
        <f>E50</f>
        <v>1042.4</v>
      </c>
      <c r="F49" s="11">
        <f>F50</f>
        <v>1042.4</v>
      </c>
    </row>
    <row r="50" spans="1:6" ht="51">
      <c r="A50" s="1" t="s">
        <v>388</v>
      </c>
      <c r="B50" s="33" t="s">
        <v>34</v>
      </c>
      <c r="C50" s="13" t="s">
        <v>109</v>
      </c>
      <c r="D50" s="13"/>
      <c r="E50" s="8">
        <f>E51</f>
        <v>1042.4</v>
      </c>
      <c r="F50" s="8">
        <f>F51</f>
        <v>1042.4</v>
      </c>
    </row>
    <row r="51" spans="1:6" ht="25.5">
      <c r="A51" s="53" t="s">
        <v>92</v>
      </c>
      <c r="B51" s="33" t="s">
        <v>34</v>
      </c>
      <c r="C51" s="43" t="s">
        <v>110</v>
      </c>
      <c r="D51" s="43"/>
      <c r="E51" s="7">
        <f>E52+E53</f>
        <v>1042.4</v>
      </c>
      <c r="F51" s="7">
        <f>F52+F53</f>
        <v>1042.4</v>
      </c>
    </row>
    <row r="52" spans="1:6" ht="76.5">
      <c r="A52" s="48" t="s">
        <v>94</v>
      </c>
      <c r="B52" s="33" t="s">
        <v>34</v>
      </c>
      <c r="C52" s="43" t="s">
        <v>110</v>
      </c>
      <c r="D52" s="43" t="s">
        <v>95</v>
      </c>
      <c r="E52" s="7">
        <v>839.4</v>
      </c>
      <c r="F52" s="7">
        <v>839.4</v>
      </c>
    </row>
    <row r="53" spans="1:6" ht="25.5">
      <c r="A53" s="2" t="s">
        <v>96</v>
      </c>
      <c r="B53" s="33" t="s">
        <v>34</v>
      </c>
      <c r="C53" s="43" t="s">
        <v>110</v>
      </c>
      <c r="D53" s="43" t="s">
        <v>97</v>
      </c>
      <c r="E53" s="7">
        <v>203</v>
      </c>
      <c r="F53" s="7">
        <v>203</v>
      </c>
    </row>
    <row r="54" spans="1:6" ht="60">
      <c r="A54" s="51" t="s">
        <v>389</v>
      </c>
      <c r="B54" s="29" t="s">
        <v>34</v>
      </c>
      <c r="C54" s="10" t="s">
        <v>372</v>
      </c>
      <c r="D54" s="10"/>
      <c r="E54" s="11">
        <f>E55</f>
        <v>1039.4</v>
      </c>
      <c r="F54" s="11">
        <f>F55</f>
        <v>1039.4</v>
      </c>
    </row>
    <row r="55" spans="1:6" ht="63.75">
      <c r="A55" s="5" t="s">
        <v>390</v>
      </c>
      <c r="B55" s="33" t="s">
        <v>34</v>
      </c>
      <c r="C55" s="13" t="s">
        <v>111</v>
      </c>
      <c r="D55" s="13"/>
      <c r="E55" s="8">
        <f>E56</f>
        <v>1039.4</v>
      </c>
      <c r="F55" s="8">
        <f>F56</f>
        <v>1039.4</v>
      </c>
    </row>
    <row r="56" spans="1:6" ht="25.5">
      <c r="A56" s="52" t="s">
        <v>92</v>
      </c>
      <c r="B56" s="33" t="s">
        <v>34</v>
      </c>
      <c r="C56" s="43" t="s">
        <v>112</v>
      </c>
      <c r="D56" s="43"/>
      <c r="E56" s="7">
        <f>E57+E58</f>
        <v>1039.4</v>
      </c>
      <c r="F56" s="7">
        <f>F57+F58</f>
        <v>1039.4</v>
      </c>
    </row>
    <row r="57" spans="1:6" ht="76.5">
      <c r="A57" s="48" t="s">
        <v>94</v>
      </c>
      <c r="B57" s="33" t="s">
        <v>34</v>
      </c>
      <c r="C57" s="43" t="s">
        <v>112</v>
      </c>
      <c r="D57" s="43" t="s">
        <v>95</v>
      </c>
      <c r="E57" s="7">
        <v>839.4</v>
      </c>
      <c r="F57" s="7">
        <v>839.4</v>
      </c>
    </row>
    <row r="58" spans="1:6" ht="25.5">
      <c r="A58" s="2" t="s">
        <v>96</v>
      </c>
      <c r="B58" s="33" t="s">
        <v>34</v>
      </c>
      <c r="C58" s="43" t="s">
        <v>112</v>
      </c>
      <c r="D58" s="43" t="s">
        <v>97</v>
      </c>
      <c r="E58" s="7">
        <v>200</v>
      </c>
      <c r="F58" s="7">
        <v>200</v>
      </c>
    </row>
    <row r="59" spans="1:6" s="16" customFormat="1" ht="12.75">
      <c r="A59" s="3" t="s">
        <v>90</v>
      </c>
      <c r="B59" s="29" t="s">
        <v>34</v>
      </c>
      <c r="C59" s="10" t="s">
        <v>91</v>
      </c>
      <c r="D59" s="10"/>
      <c r="E59" s="11">
        <f>E60+E65</f>
        <v>42494</v>
      </c>
      <c r="F59" s="11">
        <f>F60+F65</f>
        <v>43181.9</v>
      </c>
    </row>
    <row r="60" spans="1:6" ht="25.5">
      <c r="A60" s="48" t="s">
        <v>92</v>
      </c>
      <c r="B60" s="33" t="s">
        <v>34</v>
      </c>
      <c r="C60" s="43" t="s">
        <v>93</v>
      </c>
      <c r="D60" s="43"/>
      <c r="E60" s="7">
        <f>E61+E62+E63+E64</f>
        <v>41080</v>
      </c>
      <c r="F60" s="7">
        <f>F61+F62+F63+F64</f>
        <v>41767.9</v>
      </c>
    </row>
    <row r="61" spans="1:6" ht="76.5">
      <c r="A61" s="48" t="s">
        <v>94</v>
      </c>
      <c r="B61" s="33" t="s">
        <v>34</v>
      </c>
      <c r="C61" s="43" t="s">
        <v>93</v>
      </c>
      <c r="D61" s="43" t="s">
        <v>95</v>
      </c>
      <c r="E61" s="7">
        <f>25866.5+1199.8</f>
        <v>27066.3</v>
      </c>
      <c r="F61" s="7">
        <f>25866.5+1199.8</f>
        <v>27066.3</v>
      </c>
    </row>
    <row r="62" spans="1:6" ht="25.5">
      <c r="A62" s="2" t="s">
        <v>96</v>
      </c>
      <c r="B62" s="33" t="s">
        <v>34</v>
      </c>
      <c r="C62" s="43" t="s">
        <v>93</v>
      </c>
      <c r="D62" s="43" t="s">
        <v>97</v>
      </c>
      <c r="E62" s="7">
        <f>13114.4+285</f>
        <v>13399.4</v>
      </c>
      <c r="F62" s="7">
        <f>13802.3+285</f>
        <v>14087.3</v>
      </c>
    </row>
    <row r="63" spans="1:6" ht="25.5">
      <c r="A63" s="2" t="s">
        <v>100</v>
      </c>
      <c r="B63" s="33" t="s">
        <v>34</v>
      </c>
      <c r="C63" s="43" t="s">
        <v>93</v>
      </c>
      <c r="D63" s="43" t="s">
        <v>101</v>
      </c>
      <c r="E63" s="7">
        <v>150</v>
      </c>
      <c r="F63" s="7">
        <v>150</v>
      </c>
    </row>
    <row r="64" spans="1:6" ht="12.75">
      <c r="A64" s="2" t="s">
        <v>98</v>
      </c>
      <c r="B64" s="33" t="s">
        <v>34</v>
      </c>
      <c r="C64" s="43" t="s">
        <v>93</v>
      </c>
      <c r="D64" s="43" t="s">
        <v>99</v>
      </c>
      <c r="E64" s="7">
        <v>464.3</v>
      </c>
      <c r="F64" s="7">
        <v>464.3</v>
      </c>
    </row>
    <row r="65" spans="1:6" ht="38.25">
      <c r="A65" s="2" t="s">
        <v>102</v>
      </c>
      <c r="B65" s="33" t="s">
        <v>34</v>
      </c>
      <c r="C65" s="43" t="s">
        <v>103</v>
      </c>
      <c r="D65" s="43"/>
      <c r="E65" s="7">
        <f>E66</f>
        <v>1414</v>
      </c>
      <c r="F65" s="7">
        <f>F66</f>
        <v>1414</v>
      </c>
    </row>
    <row r="66" spans="1:6" ht="76.5">
      <c r="A66" s="48" t="s">
        <v>94</v>
      </c>
      <c r="B66" s="33" t="s">
        <v>34</v>
      </c>
      <c r="C66" s="43" t="s">
        <v>103</v>
      </c>
      <c r="D66" s="43" t="s">
        <v>95</v>
      </c>
      <c r="E66" s="7">
        <v>1414</v>
      </c>
      <c r="F66" s="7">
        <v>1414</v>
      </c>
    </row>
    <row r="67" spans="1:6" s="17" customFormat="1" ht="25.5">
      <c r="A67" s="30" t="s">
        <v>368</v>
      </c>
      <c r="B67" s="31" t="s">
        <v>365</v>
      </c>
      <c r="C67" s="46"/>
      <c r="D67" s="46"/>
      <c r="E67" s="32">
        <f>E68</f>
        <v>1500</v>
      </c>
      <c r="F67" s="32">
        <f>F68</f>
        <v>0</v>
      </c>
    </row>
    <row r="68" spans="1:6" ht="12.75">
      <c r="A68" s="3" t="s">
        <v>90</v>
      </c>
      <c r="B68" s="33" t="s">
        <v>365</v>
      </c>
      <c r="C68" s="43" t="s">
        <v>91</v>
      </c>
      <c r="D68" s="43"/>
      <c r="E68" s="7">
        <f>E69</f>
        <v>1500</v>
      </c>
      <c r="F68" s="7"/>
    </row>
    <row r="69" spans="1:6" ht="12.75">
      <c r="A69" s="1" t="s">
        <v>366</v>
      </c>
      <c r="B69" s="43" t="s">
        <v>365</v>
      </c>
      <c r="C69" s="43" t="s">
        <v>367</v>
      </c>
      <c r="D69" s="43"/>
      <c r="E69" s="8">
        <f>E70</f>
        <v>1500</v>
      </c>
      <c r="F69" s="8">
        <f>F70</f>
        <v>0</v>
      </c>
    </row>
    <row r="70" spans="1:6" ht="25.5">
      <c r="A70" s="2" t="s">
        <v>96</v>
      </c>
      <c r="B70" s="43" t="s">
        <v>365</v>
      </c>
      <c r="C70" s="43" t="s">
        <v>367</v>
      </c>
      <c r="D70" s="43" t="s">
        <v>97</v>
      </c>
      <c r="E70" s="8">
        <v>1500</v>
      </c>
      <c r="F70" s="8">
        <v>0</v>
      </c>
    </row>
    <row r="71" spans="1:6" s="17" customFormat="1" ht="12.75">
      <c r="A71" s="30" t="s">
        <v>10</v>
      </c>
      <c r="B71" s="31" t="s">
        <v>35</v>
      </c>
      <c r="C71" s="31"/>
      <c r="D71" s="31"/>
      <c r="E71" s="32">
        <f>E72</f>
        <v>4000</v>
      </c>
      <c r="F71" s="32">
        <f>F72</f>
        <v>4000</v>
      </c>
    </row>
    <row r="72" spans="1:6" ht="76.5">
      <c r="A72" s="6" t="s">
        <v>391</v>
      </c>
      <c r="B72" s="10" t="s">
        <v>35</v>
      </c>
      <c r="C72" s="10" t="s">
        <v>121</v>
      </c>
      <c r="D72" s="10"/>
      <c r="E72" s="11">
        <f>E73</f>
        <v>4000</v>
      </c>
      <c r="F72" s="11">
        <f>F73</f>
        <v>4000</v>
      </c>
    </row>
    <row r="73" spans="1:6" ht="89.25">
      <c r="A73" s="1" t="s">
        <v>122</v>
      </c>
      <c r="B73" s="13" t="s">
        <v>35</v>
      </c>
      <c r="C73" s="13" t="s">
        <v>123</v>
      </c>
      <c r="D73" s="13"/>
      <c r="E73" s="8">
        <f>E75</f>
        <v>4000</v>
      </c>
      <c r="F73" s="8">
        <f>F75</f>
        <v>4000</v>
      </c>
    </row>
    <row r="74" spans="1:6" ht="25.5">
      <c r="A74" s="2" t="s">
        <v>124</v>
      </c>
      <c r="B74" s="13" t="s">
        <v>35</v>
      </c>
      <c r="C74" s="43" t="s">
        <v>125</v>
      </c>
      <c r="D74" s="43"/>
      <c r="E74" s="7">
        <f>E75</f>
        <v>4000</v>
      </c>
      <c r="F74" s="7">
        <f>F75</f>
        <v>4000</v>
      </c>
    </row>
    <row r="75" spans="1:6" ht="12.75">
      <c r="A75" s="2" t="s">
        <v>98</v>
      </c>
      <c r="B75" s="13" t="s">
        <v>35</v>
      </c>
      <c r="C75" s="43" t="s">
        <v>125</v>
      </c>
      <c r="D75" s="43" t="s">
        <v>99</v>
      </c>
      <c r="E75" s="7">
        <v>4000</v>
      </c>
      <c r="F75" s="7">
        <v>4000</v>
      </c>
    </row>
    <row r="76" spans="1:6" s="17" customFormat="1" ht="25.5">
      <c r="A76" s="30" t="s">
        <v>24</v>
      </c>
      <c r="B76" s="31" t="s">
        <v>36</v>
      </c>
      <c r="C76" s="31"/>
      <c r="D76" s="31"/>
      <c r="E76" s="34">
        <f>E77+E86+E94+E82</f>
        <v>49483.40000000001</v>
      </c>
      <c r="F76" s="34">
        <f>F77+F86+F94+F82</f>
        <v>45024.8</v>
      </c>
    </row>
    <row r="77" spans="1:6" s="17" customFormat="1" ht="51">
      <c r="A77" s="3" t="s">
        <v>120</v>
      </c>
      <c r="B77" s="31" t="s">
        <v>36</v>
      </c>
      <c r="C77" s="10" t="s">
        <v>143</v>
      </c>
      <c r="D77" s="31"/>
      <c r="E77" s="32">
        <f>E78</f>
        <v>834.1</v>
      </c>
      <c r="F77" s="32">
        <f>F78</f>
        <v>834.1</v>
      </c>
    </row>
    <row r="78" spans="1:6" s="17" customFormat="1" ht="51">
      <c r="A78" s="5" t="s">
        <v>106</v>
      </c>
      <c r="B78" s="31" t="s">
        <v>36</v>
      </c>
      <c r="C78" s="13" t="s">
        <v>107</v>
      </c>
      <c r="D78" s="13"/>
      <c r="E78" s="8">
        <f>E79</f>
        <v>834.1</v>
      </c>
      <c r="F78" s="8">
        <f>F79</f>
        <v>834.1</v>
      </c>
    </row>
    <row r="79" spans="1:6" s="17" customFormat="1" ht="35.25" customHeight="1">
      <c r="A79" s="2" t="s">
        <v>154</v>
      </c>
      <c r="B79" s="31" t="s">
        <v>36</v>
      </c>
      <c r="C79" s="43" t="s">
        <v>155</v>
      </c>
      <c r="D79" s="43"/>
      <c r="E79" s="7">
        <f>E80+E81</f>
        <v>834.1</v>
      </c>
      <c r="F79" s="7">
        <f>F80+F81</f>
        <v>834.1</v>
      </c>
    </row>
    <row r="80" spans="1:6" s="17" customFormat="1" ht="76.5">
      <c r="A80" s="48" t="s">
        <v>94</v>
      </c>
      <c r="B80" s="31" t="s">
        <v>36</v>
      </c>
      <c r="C80" s="43" t="s">
        <v>155</v>
      </c>
      <c r="D80" s="43" t="s">
        <v>95</v>
      </c>
      <c r="E80" s="7">
        <v>593.7</v>
      </c>
      <c r="F80" s="7">
        <v>593.7</v>
      </c>
    </row>
    <row r="81" spans="1:6" s="17" customFormat="1" ht="20.25" customHeight="1">
      <c r="A81" s="2" t="s">
        <v>96</v>
      </c>
      <c r="B81" s="31" t="s">
        <v>36</v>
      </c>
      <c r="C81" s="43" t="s">
        <v>155</v>
      </c>
      <c r="D81" s="43" t="s">
        <v>97</v>
      </c>
      <c r="E81" s="7">
        <v>240.4</v>
      </c>
      <c r="F81" s="7">
        <v>240.4</v>
      </c>
    </row>
    <row r="82" spans="1:6" s="17" customFormat="1" ht="60">
      <c r="A82" s="51" t="s">
        <v>392</v>
      </c>
      <c r="B82" s="29" t="s">
        <v>36</v>
      </c>
      <c r="C82" s="33" t="s">
        <v>156</v>
      </c>
      <c r="D82" s="33"/>
      <c r="E82" s="27">
        <f aca="true" t="shared" si="0" ref="E82:F84">E83</f>
        <v>400</v>
      </c>
      <c r="F82" s="27">
        <f t="shared" si="0"/>
        <v>400</v>
      </c>
    </row>
    <row r="83" spans="1:6" s="17" customFormat="1" ht="51">
      <c r="A83" s="1" t="s">
        <v>136</v>
      </c>
      <c r="B83" s="33" t="s">
        <v>36</v>
      </c>
      <c r="C83" s="13" t="s">
        <v>137</v>
      </c>
      <c r="D83" s="13"/>
      <c r="E83" s="8">
        <f t="shared" si="0"/>
        <v>400</v>
      </c>
      <c r="F83" s="8">
        <f t="shared" si="0"/>
        <v>400</v>
      </c>
    </row>
    <row r="84" spans="1:6" s="17" customFormat="1" ht="38.25">
      <c r="A84" s="53" t="s">
        <v>128</v>
      </c>
      <c r="B84" s="33" t="s">
        <v>36</v>
      </c>
      <c r="C84" s="43" t="s">
        <v>138</v>
      </c>
      <c r="D84" s="43"/>
      <c r="E84" s="7">
        <f t="shared" si="0"/>
        <v>400</v>
      </c>
      <c r="F84" s="7">
        <f t="shared" si="0"/>
        <v>400</v>
      </c>
    </row>
    <row r="85" spans="1:6" s="17" customFormat="1" ht="25.5">
      <c r="A85" s="2" t="s">
        <v>96</v>
      </c>
      <c r="B85" s="33" t="s">
        <v>36</v>
      </c>
      <c r="C85" s="43" t="s">
        <v>138</v>
      </c>
      <c r="D85" s="43" t="s">
        <v>97</v>
      </c>
      <c r="E85" s="7">
        <v>400</v>
      </c>
      <c r="F85" s="7">
        <v>400</v>
      </c>
    </row>
    <row r="86" spans="1:6" s="17" customFormat="1" ht="51">
      <c r="A86" s="6" t="s">
        <v>383</v>
      </c>
      <c r="B86" s="10" t="s">
        <v>36</v>
      </c>
      <c r="C86" s="10" t="s">
        <v>189</v>
      </c>
      <c r="D86" s="10"/>
      <c r="E86" s="11">
        <f>E87</f>
        <v>7898.1</v>
      </c>
      <c r="F86" s="11">
        <f>F87</f>
        <v>7898.1</v>
      </c>
    </row>
    <row r="87" spans="1:6" s="17" customFormat="1" ht="51">
      <c r="A87" s="1" t="s">
        <v>292</v>
      </c>
      <c r="B87" s="13" t="s">
        <v>36</v>
      </c>
      <c r="C87" s="13" t="s">
        <v>293</v>
      </c>
      <c r="D87" s="13"/>
      <c r="E87" s="8">
        <f>E88+E91</f>
        <v>7898.1</v>
      </c>
      <c r="F87" s="8">
        <f>F88+F91</f>
        <v>7898.1</v>
      </c>
    </row>
    <row r="88" spans="1:6" s="17" customFormat="1" ht="25.5">
      <c r="A88" s="2" t="s">
        <v>132</v>
      </c>
      <c r="B88" s="33" t="s">
        <v>36</v>
      </c>
      <c r="C88" s="43" t="s">
        <v>337</v>
      </c>
      <c r="D88" s="43"/>
      <c r="E88" s="7">
        <f>E89+E90</f>
        <v>5722.3</v>
      </c>
      <c r="F88" s="7">
        <f>F89+F90</f>
        <v>5722.3</v>
      </c>
    </row>
    <row r="89" spans="1:6" s="17" customFormat="1" ht="76.5">
      <c r="A89" s="48" t="s">
        <v>94</v>
      </c>
      <c r="B89" s="33" t="s">
        <v>36</v>
      </c>
      <c r="C89" s="43" t="s">
        <v>337</v>
      </c>
      <c r="D89" s="43" t="s">
        <v>95</v>
      </c>
      <c r="E89" s="7">
        <v>1796.4</v>
      </c>
      <c r="F89" s="7">
        <v>1796.4</v>
      </c>
    </row>
    <row r="90" spans="1:6" s="17" customFormat="1" ht="25.5">
      <c r="A90" s="2" t="s">
        <v>96</v>
      </c>
      <c r="B90" s="33" t="s">
        <v>36</v>
      </c>
      <c r="C90" s="43" t="s">
        <v>337</v>
      </c>
      <c r="D90" s="43" t="s">
        <v>97</v>
      </c>
      <c r="E90" s="7">
        <v>3925.9</v>
      </c>
      <c r="F90" s="7">
        <v>3925.9</v>
      </c>
    </row>
    <row r="91" spans="1:6" s="17" customFormat="1" ht="38.25">
      <c r="A91" s="2" t="s">
        <v>133</v>
      </c>
      <c r="B91" s="33" t="s">
        <v>36</v>
      </c>
      <c r="C91" s="43" t="s">
        <v>338</v>
      </c>
      <c r="D91" s="43"/>
      <c r="E91" s="7">
        <f>E92+E93</f>
        <v>2175.8</v>
      </c>
      <c r="F91" s="7">
        <f>F92+F93</f>
        <v>2175.8</v>
      </c>
    </row>
    <row r="92" spans="1:6" s="17" customFormat="1" ht="76.5">
      <c r="A92" s="48" t="s">
        <v>94</v>
      </c>
      <c r="B92" s="33" t="s">
        <v>36</v>
      </c>
      <c r="C92" s="43" t="s">
        <v>338</v>
      </c>
      <c r="D92" s="43" t="s">
        <v>95</v>
      </c>
      <c r="E92" s="7">
        <v>1850</v>
      </c>
      <c r="F92" s="7">
        <v>1850</v>
      </c>
    </row>
    <row r="93" spans="1:6" s="17" customFormat="1" ht="25.5">
      <c r="A93" s="2" t="s">
        <v>96</v>
      </c>
      <c r="B93" s="33" t="s">
        <v>36</v>
      </c>
      <c r="C93" s="43" t="s">
        <v>338</v>
      </c>
      <c r="D93" s="43" t="s">
        <v>97</v>
      </c>
      <c r="E93" s="7">
        <v>325.8</v>
      </c>
      <c r="F93" s="7">
        <v>325.8</v>
      </c>
    </row>
    <row r="94" spans="1:6" s="16" customFormat="1" ht="12.75">
      <c r="A94" s="3" t="s">
        <v>90</v>
      </c>
      <c r="B94" s="29" t="s">
        <v>36</v>
      </c>
      <c r="C94" s="10" t="s">
        <v>91</v>
      </c>
      <c r="D94" s="10"/>
      <c r="E94" s="11">
        <f>E95+E97+E99+E103</f>
        <v>40351.200000000004</v>
      </c>
      <c r="F94" s="11">
        <f>F95+F97+F99+F103</f>
        <v>35892.6</v>
      </c>
    </row>
    <row r="95" spans="1:6" s="16" customFormat="1" ht="38.25">
      <c r="A95" s="2" t="s">
        <v>128</v>
      </c>
      <c r="B95" s="33" t="s">
        <v>36</v>
      </c>
      <c r="C95" s="43" t="s">
        <v>129</v>
      </c>
      <c r="D95" s="43"/>
      <c r="E95" s="7">
        <f>E96</f>
        <v>2018.4</v>
      </c>
      <c r="F95" s="7">
        <f>F96</f>
        <v>4000</v>
      </c>
    </row>
    <row r="96" spans="1:6" s="16" customFormat="1" ht="25.5">
      <c r="A96" s="2" t="s">
        <v>96</v>
      </c>
      <c r="B96" s="33" t="s">
        <v>36</v>
      </c>
      <c r="C96" s="43" t="s">
        <v>129</v>
      </c>
      <c r="D96" s="43" t="s">
        <v>97</v>
      </c>
      <c r="E96" s="7">
        <v>2018.4</v>
      </c>
      <c r="F96" s="7">
        <v>4000</v>
      </c>
    </row>
    <row r="97" spans="1:6" s="16" customFormat="1" ht="25.5">
      <c r="A97" s="2" t="s">
        <v>130</v>
      </c>
      <c r="B97" s="33" t="s">
        <v>36</v>
      </c>
      <c r="C97" s="43" t="s">
        <v>131</v>
      </c>
      <c r="D97" s="43"/>
      <c r="E97" s="7">
        <f>E98</f>
        <v>10105</v>
      </c>
      <c r="F97" s="7">
        <f>F98</f>
        <v>3608</v>
      </c>
    </row>
    <row r="98" spans="1:6" s="16" customFormat="1" ht="25.5">
      <c r="A98" s="2" t="s">
        <v>96</v>
      </c>
      <c r="B98" s="33" t="s">
        <v>36</v>
      </c>
      <c r="C98" s="43" t="s">
        <v>131</v>
      </c>
      <c r="D98" s="43" t="s">
        <v>97</v>
      </c>
      <c r="E98" s="7">
        <f>10040+65</f>
        <v>10105</v>
      </c>
      <c r="F98" s="7">
        <f>3543+65</f>
        <v>3608</v>
      </c>
    </row>
    <row r="99" spans="1:6" s="17" customFormat="1" ht="25.5">
      <c r="A99" s="2" t="s">
        <v>126</v>
      </c>
      <c r="B99" s="33" t="s">
        <v>36</v>
      </c>
      <c r="C99" s="43" t="s">
        <v>127</v>
      </c>
      <c r="D99" s="43"/>
      <c r="E99" s="7">
        <f>E100+E101+E102</f>
        <v>27769</v>
      </c>
      <c r="F99" s="7">
        <f>F100+F101+F102</f>
        <v>27825.799999999996</v>
      </c>
    </row>
    <row r="100" spans="1:6" s="17" customFormat="1" ht="76.5">
      <c r="A100" s="48" t="s">
        <v>94</v>
      </c>
      <c r="B100" s="33" t="s">
        <v>36</v>
      </c>
      <c r="C100" s="43" t="s">
        <v>127</v>
      </c>
      <c r="D100" s="43" t="s">
        <v>95</v>
      </c>
      <c r="E100" s="7">
        <f>1769.9+16096.4</f>
        <v>17866.3</v>
      </c>
      <c r="F100" s="7">
        <f>1769.9+16096.4</f>
        <v>17866.3</v>
      </c>
    </row>
    <row r="101" spans="1:6" s="17" customFormat="1" ht="25.5">
      <c r="A101" s="2" t="s">
        <v>96</v>
      </c>
      <c r="B101" s="33" t="s">
        <v>36</v>
      </c>
      <c r="C101" s="43" t="s">
        <v>127</v>
      </c>
      <c r="D101" s="43" t="s">
        <v>97</v>
      </c>
      <c r="E101" s="7">
        <f>376+9395.1</f>
        <v>9771.1</v>
      </c>
      <c r="F101" s="7">
        <f>376+9454.9</f>
        <v>9830.9</v>
      </c>
    </row>
    <row r="102" spans="1:6" s="17" customFormat="1" ht="12.75">
      <c r="A102" s="2" t="s">
        <v>98</v>
      </c>
      <c r="B102" s="33" t="s">
        <v>36</v>
      </c>
      <c r="C102" s="43" t="s">
        <v>127</v>
      </c>
      <c r="D102" s="43" t="s">
        <v>99</v>
      </c>
      <c r="E102" s="7">
        <f>2+129.6</f>
        <v>131.6</v>
      </c>
      <c r="F102" s="7">
        <f>2+126.6</f>
        <v>128.6</v>
      </c>
    </row>
    <row r="103" spans="1:6" s="17" customFormat="1" ht="25.5">
      <c r="A103" s="2" t="s">
        <v>134</v>
      </c>
      <c r="B103" s="33" t="s">
        <v>36</v>
      </c>
      <c r="C103" s="43" t="s">
        <v>135</v>
      </c>
      <c r="D103" s="43"/>
      <c r="E103" s="7">
        <f>E104+E105</f>
        <v>458.79999999999995</v>
      </c>
      <c r="F103" s="7">
        <f>F104+F105</f>
        <v>458.79999999999995</v>
      </c>
    </row>
    <row r="104" spans="1:6" s="17" customFormat="1" ht="76.5">
      <c r="A104" s="48" t="s">
        <v>94</v>
      </c>
      <c r="B104" s="33" t="s">
        <v>36</v>
      </c>
      <c r="C104" s="43" t="s">
        <v>135</v>
      </c>
      <c r="D104" s="43" t="s">
        <v>95</v>
      </c>
      <c r="E104" s="7">
        <v>312.4</v>
      </c>
      <c r="F104" s="7">
        <v>312.4</v>
      </c>
    </row>
    <row r="105" spans="1:6" s="17" customFormat="1" ht="25.5">
      <c r="A105" s="2" t="s">
        <v>96</v>
      </c>
      <c r="B105" s="33" t="s">
        <v>36</v>
      </c>
      <c r="C105" s="43" t="s">
        <v>135</v>
      </c>
      <c r="D105" s="43" t="s">
        <v>97</v>
      </c>
      <c r="E105" s="7">
        <v>146.4</v>
      </c>
      <c r="F105" s="7">
        <v>146.4</v>
      </c>
    </row>
    <row r="106" spans="1:6" s="16" customFormat="1" ht="38.25">
      <c r="A106" s="6" t="s">
        <v>12</v>
      </c>
      <c r="B106" s="29" t="s">
        <v>72</v>
      </c>
      <c r="C106" s="29"/>
      <c r="D106" s="29"/>
      <c r="E106" s="11">
        <f>E107</f>
        <v>20943.4</v>
      </c>
      <c r="F106" s="11">
        <f>F107</f>
        <v>21009.2</v>
      </c>
    </row>
    <row r="107" spans="1:6" s="17" customFormat="1" ht="51">
      <c r="A107" s="30" t="s">
        <v>79</v>
      </c>
      <c r="B107" s="31" t="s">
        <v>73</v>
      </c>
      <c r="C107" s="31"/>
      <c r="D107" s="31"/>
      <c r="E107" s="32">
        <f>E108</f>
        <v>20943.4</v>
      </c>
      <c r="F107" s="32">
        <f>F108</f>
        <v>21009.2</v>
      </c>
    </row>
    <row r="108" spans="1:6" ht="76.5">
      <c r="A108" s="6" t="s">
        <v>391</v>
      </c>
      <c r="B108" s="10" t="s">
        <v>73</v>
      </c>
      <c r="C108" s="10" t="s">
        <v>121</v>
      </c>
      <c r="D108" s="10"/>
      <c r="E108" s="11">
        <f>E109+E112+E114</f>
        <v>20943.4</v>
      </c>
      <c r="F108" s="11">
        <f>F109+F112+F114</f>
        <v>21009.2</v>
      </c>
    </row>
    <row r="109" spans="1:6" ht="89.25">
      <c r="A109" s="1" t="s">
        <v>122</v>
      </c>
      <c r="B109" s="13" t="s">
        <v>73</v>
      </c>
      <c r="C109" s="13" t="s">
        <v>123</v>
      </c>
      <c r="D109" s="13"/>
      <c r="E109" s="8">
        <f>E110</f>
        <v>20171.2</v>
      </c>
      <c r="F109" s="8">
        <f>F110</f>
        <v>20237</v>
      </c>
    </row>
    <row r="110" spans="1:6" ht="25.5">
      <c r="A110" s="2" t="s">
        <v>139</v>
      </c>
      <c r="B110" s="43" t="s">
        <v>73</v>
      </c>
      <c r="C110" s="43" t="s">
        <v>140</v>
      </c>
      <c r="D110" s="43"/>
      <c r="E110" s="7">
        <f>E111</f>
        <v>20171.2</v>
      </c>
      <c r="F110" s="7">
        <f>F111</f>
        <v>20237</v>
      </c>
    </row>
    <row r="111" spans="1:6" ht="51">
      <c r="A111" s="2" t="s">
        <v>141</v>
      </c>
      <c r="B111" s="43" t="s">
        <v>73</v>
      </c>
      <c r="C111" s="43" t="s">
        <v>140</v>
      </c>
      <c r="D111" s="43" t="s">
        <v>142</v>
      </c>
      <c r="E111" s="7">
        <v>20171.2</v>
      </c>
      <c r="F111" s="7">
        <v>20237</v>
      </c>
    </row>
    <row r="112" spans="1:6" ht="76.5">
      <c r="A112" s="2" t="s">
        <v>339</v>
      </c>
      <c r="B112" s="43" t="s">
        <v>73</v>
      </c>
      <c r="C112" s="43" t="s">
        <v>340</v>
      </c>
      <c r="D112" s="43"/>
      <c r="E112" s="7">
        <f>E113</f>
        <v>148.2</v>
      </c>
      <c r="F112" s="7">
        <f>F113</f>
        <v>148.2</v>
      </c>
    </row>
    <row r="113" spans="1:6" ht="53.25" customHeight="1">
      <c r="A113" s="2" t="s">
        <v>141</v>
      </c>
      <c r="B113" s="43" t="s">
        <v>73</v>
      </c>
      <c r="C113" s="43" t="s">
        <v>340</v>
      </c>
      <c r="D113" s="43" t="s">
        <v>142</v>
      </c>
      <c r="E113" s="7">
        <v>148.2</v>
      </c>
      <c r="F113" s="15">
        <v>148.2</v>
      </c>
    </row>
    <row r="114" spans="1:6" ht="76.5">
      <c r="A114" s="2" t="s">
        <v>341</v>
      </c>
      <c r="B114" s="43" t="s">
        <v>73</v>
      </c>
      <c r="C114" s="43" t="s">
        <v>342</v>
      </c>
      <c r="D114" s="43"/>
      <c r="E114" s="7">
        <f>E115</f>
        <v>624</v>
      </c>
      <c r="F114" s="7">
        <f>F115</f>
        <v>624</v>
      </c>
    </row>
    <row r="115" spans="1:6" ht="51">
      <c r="A115" s="2" t="s">
        <v>141</v>
      </c>
      <c r="B115" s="43" t="s">
        <v>73</v>
      </c>
      <c r="C115" s="43" t="s">
        <v>342</v>
      </c>
      <c r="D115" s="43" t="s">
        <v>142</v>
      </c>
      <c r="E115" s="7">
        <v>624</v>
      </c>
      <c r="F115" s="15">
        <v>624</v>
      </c>
    </row>
    <row r="116" spans="1:7" s="16" customFormat="1" ht="12.75">
      <c r="A116" s="6" t="s">
        <v>13</v>
      </c>
      <c r="B116" s="29" t="s">
        <v>39</v>
      </c>
      <c r="C116" s="29"/>
      <c r="D116" s="29"/>
      <c r="E116" s="11">
        <f>E117+E121+E128+E134</f>
        <v>122612.5</v>
      </c>
      <c r="F116" s="11">
        <f>F117+F121+F128+F134</f>
        <v>118959.9</v>
      </c>
      <c r="G116" s="42"/>
    </row>
    <row r="117" spans="1:6" s="17" customFormat="1" ht="12.75">
      <c r="A117" s="30" t="s">
        <v>167</v>
      </c>
      <c r="B117" s="31" t="s">
        <v>164</v>
      </c>
      <c r="C117" s="31"/>
      <c r="D117" s="31"/>
      <c r="E117" s="32">
        <f aca="true" t="shared" si="1" ref="E117:F119">E118</f>
        <v>53.4</v>
      </c>
      <c r="F117" s="32">
        <f t="shared" si="1"/>
        <v>53.4</v>
      </c>
    </row>
    <row r="118" spans="1:6" s="16" customFormat="1" ht="12.75">
      <c r="A118" s="3" t="s">
        <v>90</v>
      </c>
      <c r="B118" s="29" t="s">
        <v>164</v>
      </c>
      <c r="C118" s="10" t="s">
        <v>91</v>
      </c>
      <c r="D118" s="10"/>
      <c r="E118" s="11">
        <f t="shared" si="1"/>
        <v>53.4</v>
      </c>
      <c r="F118" s="11">
        <f t="shared" si="1"/>
        <v>53.4</v>
      </c>
    </row>
    <row r="119" spans="1:6" s="16" customFormat="1" ht="51">
      <c r="A119" s="52" t="s">
        <v>165</v>
      </c>
      <c r="B119" s="33" t="s">
        <v>164</v>
      </c>
      <c r="C119" s="43" t="s">
        <v>166</v>
      </c>
      <c r="D119" s="43"/>
      <c r="E119" s="7">
        <f t="shared" si="1"/>
        <v>53.4</v>
      </c>
      <c r="F119" s="7">
        <f t="shared" si="1"/>
        <v>53.4</v>
      </c>
    </row>
    <row r="120" spans="1:6" s="16" customFormat="1" ht="25.5">
      <c r="A120" s="2" t="s">
        <v>96</v>
      </c>
      <c r="B120" s="33" t="s">
        <v>164</v>
      </c>
      <c r="C120" s="43" t="s">
        <v>166</v>
      </c>
      <c r="D120" s="43" t="s">
        <v>97</v>
      </c>
      <c r="E120" s="7">
        <v>53.4</v>
      </c>
      <c r="F120" s="7">
        <v>53.4</v>
      </c>
    </row>
    <row r="121" spans="1:6" s="17" customFormat="1" ht="12.75">
      <c r="A121" s="30" t="s">
        <v>7</v>
      </c>
      <c r="B121" s="31" t="s">
        <v>55</v>
      </c>
      <c r="C121" s="31"/>
      <c r="D121" s="31"/>
      <c r="E121" s="32">
        <f>E122</f>
        <v>67000</v>
      </c>
      <c r="F121" s="32">
        <f>F122</f>
        <v>67000</v>
      </c>
    </row>
    <row r="122" spans="1:6" s="17" customFormat="1" ht="51">
      <c r="A122" s="3" t="s">
        <v>120</v>
      </c>
      <c r="B122" s="10" t="s">
        <v>55</v>
      </c>
      <c r="C122" s="10" t="s">
        <v>143</v>
      </c>
      <c r="D122" s="10"/>
      <c r="E122" s="11">
        <f>E123</f>
        <v>67000</v>
      </c>
      <c r="F122" s="11">
        <f>F123</f>
        <v>67000</v>
      </c>
    </row>
    <row r="123" spans="1:6" s="17" customFormat="1" ht="51">
      <c r="A123" s="1" t="s">
        <v>144</v>
      </c>
      <c r="B123" s="13" t="s">
        <v>55</v>
      </c>
      <c r="C123" s="13" t="s">
        <v>145</v>
      </c>
      <c r="D123" s="13"/>
      <c r="E123" s="8">
        <f>E126+E124</f>
        <v>67000</v>
      </c>
      <c r="F123" s="8">
        <f>F126+F124</f>
        <v>67000</v>
      </c>
    </row>
    <row r="124" spans="1:6" s="17" customFormat="1" ht="25.5">
      <c r="A124" s="2" t="s">
        <v>369</v>
      </c>
      <c r="B124" s="43" t="s">
        <v>55</v>
      </c>
      <c r="C124" s="43" t="s">
        <v>370</v>
      </c>
      <c r="D124" s="43"/>
      <c r="E124" s="7">
        <f>E125</f>
        <v>2000</v>
      </c>
      <c r="F124" s="7">
        <f>F125</f>
        <v>2000</v>
      </c>
    </row>
    <row r="125" spans="1:6" s="17" customFormat="1" ht="12.75">
      <c r="A125" s="2" t="s">
        <v>98</v>
      </c>
      <c r="B125" s="43" t="s">
        <v>55</v>
      </c>
      <c r="C125" s="43" t="s">
        <v>370</v>
      </c>
      <c r="D125" s="43" t="s">
        <v>99</v>
      </c>
      <c r="E125" s="7">
        <v>2000</v>
      </c>
      <c r="F125" s="7">
        <v>2000</v>
      </c>
    </row>
    <row r="126" spans="1:6" s="17" customFormat="1" ht="25.5">
      <c r="A126" s="2" t="s">
        <v>146</v>
      </c>
      <c r="B126" s="43" t="s">
        <v>55</v>
      </c>
      <c r="C126" s="43" t="s">
        <v>147</v>
      </c>
      <c r="D126" s="43"/>
      <c r="E126" s="7">
        <f>E127</f>
        <v>65000</v>
      </c>
      <c r="F126" s="7">
        <f>F127</f>
        <v>65000</v>
      </c>
    </row>
    <row r="127" spans="1:6" s="17" customFormat="1" ht="12.75">
      <c r="A127" s="2" t="s">
        <v>98</v>
      </c>
      <c r="B127" s="43" t="s">
        <v>55</v>
      </c>
      <c r="C127" s="43" t="s">
        <v>147</v>
      </c>
      <c r="D127" s="43" t="s">
        <v>99</v>
      </c>
      <c r="E127" s="7">
        <v>65000</v>
      </c>
      <c r="F127" s="7">
        <v>65000</v>
      </c>
    </row>
    <row r="128" spans="1:6" s="17" customFormat="1" ht="25.5">
      <c r="A128" s="30" t="s">
        <v>56</v>
      </c>
      <c r="B128" s="31" t="s">
        <v>57</v>
      </c>
      <c r="C128" s="31"/>
      <c r="D128" s="31"/>
      <c r="E128" s="32">
        <f aca="true" t="shared" si="2" ref="E128:F130">E129</f>
        <v>41450</v>
      </c>
      <c r="F128" s="32">
        <f t="shared" si="2"/>
        <v>43174</v>
      </c>
    </row>
    <row r="129" spans="1:6" s="17" customFormat="1" ht="51">
      <c r="A129" s="3" t="s">
        <v>120</v>
      </c>
      <c r="B129" s="10" t="s">
        <v>57</v>
      </c>
      <c r="C129" s="10" t="s">
        <v>143</v>
      </c>
      <c r="D129" s="31"/>
      <c r="E129" s="32">
        <f t="shared" si="2"/>
        <v>41450</v>
      </c>
      <c r="F129" s="32">
        <f t="shared" si="2"/>
        <v>43174</v>
      </c>
    </row>
    <row r="130" spans="1:6" s="17" customFormat="1" ht="38.25">
      <c r="A130" s="1" t="s">
        <v>148</v>
      </c>
      <c r="B130" s="13" t="s">
        <v>57</v>
      </c>
      <c r="C130" s="13" t="s">
        <v>149</v>
      </c>
      <c r="D130" s="13"/>
      <c r="E130" s="8">
        <f t="shared" si="2"/>
        <v>41450</v>
      </c>
      <c r="F130" s="8">
        <f t="shared" si="2"/>
        <v>43174</v>
      </c>
    </row>
    <row r="131" spans="1:6" s="17" customFormat="1" ht="12.75">
      <c r="A131" s="2" t="s">
        <v>150</v>
      </c>
      <c r="B131" s="43" t="s">
        <v>57</v>
      </c>
      <c r="C131" s="43" t="s">
        <v>151</v>
      </c>
      <c r="D131" s="43"/>
      <c r="E131" s="7">
        <f>E132+E133</f>
        <v>41450</v>
      </c>
      <c r="F131" s="7">
        <f>F132+F133</f>
        <v>43174</v>
      </c>
    </row>
    <row r="132" spans="1:6" s="17" customFormat="1" ht="25.5">
      <c r="A132" s="2" t="s">
        <v>96</v>
      </c>
      <c r="B132" s="43" t="s">
        <v>57</v>
      </c>
      <c r="C132" s="43" t="s">
        <v>151</v>
      </c>
      <c r="D132" s="43" t="s">
        <v>97</v>
      </c>
      <c r="E132" s="7">
        <f>876+39800</f>
        <v>40676</v>
      </c>
      <c r="F132" s="7">
        <f>2600+39800</f>
        <v>42400</v>
      </c>
    </row>
    <row r="133" spans="1:6" s="17" customFormat="1" ht="12.75">
      <c r="A133" s="2" t="s">
        <v>152</v>
      </c>
      <c r="B133" s="43" t="s">
        <v>57</v>
      </c>
      <c r="C133" s="43" t="s">
        <v>151</v>
      </c>
      <c r="D133" s="43" t="s">
        <v>153</v>
      </c>
      <c r="E133" s="7">
        <v>774</v>
      </c>
      <c r="F133" s="7">
        <v>774</v>
      </c>
    </row>
    <row r="134" spans="1:6" s="17" customFormat="1" ht="25.5">
      <c r="A134" s="30" t="s">
        <v>25</v>
      </c>
      <c r="B134" s="31" t="s">
        <v>40</v>
      </c>
      <c r="C134" s="31"/>
      <c r="D134" s="31"/>
      <c r="E134" s="32">
        <f>E140+E135+E144</f>
        <v>14109.1</v>
      </c>
      <c r="F134" s="32">
        <f>F140+F135+F144</f>
        <v>8732.5</v>
      </c>
    </row>
    <row r="135" spans="1:6" s="16" customFormat="1" ht="63.75">
      <c r="A135" s="3" t="s">
        <v>393</v>
      </c>
      <c r="B135" s="10" t="s">
        <v>40</v>
      </c>
      <c r="C135" s="10" t="s">
        <v>161</v>
      </c>
      <c r="D135" s="10"/>
      <c r="E135" s="11">
        <f>E136+E138</f>
        <v>7300</v>
      </c>
      <c r="F135" s="11">
        <f>F136+F138</f>
        <v>7300</v>
      </c>
    </row>
    <row r="136" spans="1:6" ht="25.5">
      <c r="A136" s="2" t="s">
        <v>162</v>
      </c>
      <c r="B136" s="43" t="s">
        <v>40</v>
      </c>
      <c r="C136" s="43" t="s">
        <v>163</v>
      </c>
      <c r="D136" s="43"/>
      <c r="E136" s="7">
        <f>E137</f>
        <v>4300</v>
      </c>
      <c r="F136" s="7">
        <f>F137</f>
        <v>4300</v>
      </c>
    </row>
    <row r="137" spans="1:6" ht="12.75">
      <c r="A137" s="2" t="s">
        <v>98</v>
      </c>
      <c r="B137" s="43" t="s">
        <v>40</v>
      </c>
      <c r="C137" s="43" t="s">
        <v>163</v>
      </c>
      <c r="D137" s="43" t="s">
        <v>99</v>
      </c>
      <c r="E137" s="7">
        <v>4300</v>
      </c>
      <c r="F137" s="7">
        <v>4300</v>
      </c>
    </row>
    <row r="138" spans="1:6" ht="63.75">
      <c r="A138" s="2" t="s">
        <v>343</v>
      </c>
      <c r="B138" s="43" t="s">
        <v>40</v>
      </c>
      <c r="C138" s="43" t="s">
        <v>344</v>
      </c>
      <c r="D138" s="43"/>
      <c r="E138" s="7">
        <f>E139</f>
        <v>3000</v>
      </c>
      <c r="F138" s="7">
        <f>F139</f>
        <v>3000</v>
      </c>
    </row>
    <row r="139" spans="1:6" ht="12.75">
      <c r="A139" s="2" t="s">
        <v>98</v>
      </c>
      <c r="B139" s="43" t="s">
        <v>40</v>
      </c>
      <c r="C139" s="43" t="s">
        <v>344</v>
      </c>
      <c r="D139" s="43" t="s">
        <v>99</v>
      </c>
      <c r="E139" s="7">
        <v>3000</v>
      </c>
      <c r="F139" s="7">
        <v>3000</v>
      </c>
    </row>
    <row r="140" spans="1:6" s="17" customFormat="1" ht="51">
      <c r="A140" s="6" t="s">
        <v>332</v>
      </c>
      <c r="B140" s="10" t="s">
        <v>40</v>
      </c>
      <c r="C140" s="10" t="s">
        <v>156</v>
      </c>
      <c r="D140" s="10"/>
      <c r="E140" s="11">
        <f aca="true" t="shared" si="3" ref="E140:F142">E141</f>
        <v>4500</v>
      </c>
      <c r="F140" s="11">
        <f t="shared" si="3"/>
        <v>0</v>
      </c>
    </row>
    <row r="141" spans="1:6" s="17" customFormat="1" ht="51">
      <c r="A141" s="4" t="s">
        <v>157</v>
      </c>
      <c r="B141" s="13" t="s">
        <v>40</v>
      </c>
      <c r="C141" s="13" t="s">
        <v>158</v>
      </c>
      <c r="D141" s="12"/>
      <c r="E141" s="35">
        <f t="shared" si="3"/>
        <v>4500</v>
      </c>
      <c r="F141" s="35">
        <f t="shared" si="3"/>
        <v>0</v>
      </c>
    </row>
    <row r="142" spans="1:6" s="17" customFormat="1" ht="25.5">
      <c r="A142" s="2" t="s">
        <v>159</v>
      </c>
      <c r="B142" s="43" t="s">
        <v>40</v>
      </c>
      <c r="C142" s="43" t="s">
        <v>160</v>
      </c>
      <c r="D142" s="43"/>
      <c r="E142" s="7">
        <f t="shared" si="3"/>
        <v>4500</v>
      </c>
      <c r="F142" s="7">
        <f t="shared" si="3"/>
        <v>0</v>
      </c>
    </row>
    <row r="143" spans="1:6" s="17" customFormat="1" ht="25.5">
      <c r="A143" s="2" t="s">
        <v>96</v>
      </c>
      <c r="B143" s="43" t="s">
        <v>40</v>
      </c>
      <c r="C143" s="43" t="s">
        <v>160</v>
      </c>
      <c r="D143" s="43" t="s">
        <v>97</v>
      </c>
      <c r="E143" s="7">
        <v>4500</v>
      </c>
      <c r="F143" s="7">
        <v>0</v>
      </c>
    </row>
    <row r="144" spans="1:6" s="17" customFormat="1" ht="30" customHeight="1">
      <c r="A144" s="1" t="s">
        <v>90</v>
      </c>
      <c r="B144" s="43" t="s">
        <v>40</v>
      </c>
      <c r="C144" s="13" t="s">
        <v>91</v>
      </c>
      <c r="D144" s="13"/>
      <c r="E144" s="8">
        <f>E145</f>
        <v>2309.1</v>
      </c>
      <c r="F144" s="8">
        <f>F145</f>
        <v>1432.5</v>
      </c>
    </row>
    <row r="145" spans="1:6" ht="12.75">
      <c r="A145" s="48" t="s">
        <v>345</v>
      </c>
      <c r="B145" s="43" t="s">
        <v>40</v>
      </c>
      <c r="C145" s="43" t="s">
        <v>346</v>
      </c>
      <c r="D145" s="43"/>
      <c r="E145" s="7">
        <f>E146</f>
        <v>2309.1</v>
      </c>
      <c r="F145" s="7">
        <f>F146</f>
        <v>1432.5</v>
      </c>
    </row>
    <row r="146" spans="1:6" ht="25.5">
      <c r="A146" s="2" t="s">
        <v>96</v>
      </c>
      <c r="B146" s="43" t="s">
        <v>40</v>
      </c>
      <c r="C146" s="43" t="s">
        <v>346</v>
      </c>
      <c r="D146" s="43" t="s">
        <v>97</v>
      </c>
      <c r="E146" s="7">
        <v>2309.1</v>
      </c>
      <c r="F146" s="7">
        <v>1432.5</v>
      </c>
    </row>
    <row r="147" spans="1:7" s="16" customFormat="1" ht="25.5">
      <c r="A147" s="6" t="s">
        <v>14</v>
      </c>
      <c r="B147" s="29" t="s">
        <v>49</v>
      </c>
      <c r="C147" s="29"/>
      <c r="D147" s="29"/>
      <c r="E147" s="11">
        <f>E148+E155+E164+E178</f>
        <v>97569.3</v>
      </c>
      <c r="F147" s="11">
        <f>F148+F155+F164+F178</f>
        <v>112484.5</v>
      </c>
      <c r="G147" s="42"/>
    </row>
    <row r="148" spans="1:6" s="17" customFormat="1" ht="12.75">
      <c r="A148" s="30" t="s">
        <v>8</v>
      </c>
      <c r="B148" s="31" t="s">
        <v>50</v>
      </c>
      <c r="C148" s="31"/>
      <c r="D148" s="31"/>
      <c r="E148" s="32">
        <f>E149</f>
        <v>7024</v>
      </c>
      <c r="F148" s="32">
        <f>F149</f>
        <v>7024</v>
      </c>
    </row>
    <row r="149" spans="1:6" s="17" customFormat="1" ht="63.75">
      <c r="A149" s="3" t="s">
        <v>168</v>
      </c>
      <c r="B149" s="10" t="s">
        <v>50</v>
      </c>
      <c r="C149" s="10" t="s">
        <v>169</v>
      </c>
      <c r="D149" s="10"/>
      <c r="E149" s="11">
        <f>E150</f>
        <v>7024</v>
      </c>
      <c r="F149" s="11">
        <f>F150</f>
        <v>7024</v>
      </c>
    </row>
    <row r="150" spans="1:6" s="17" customFormat="1" ht="77.25" customHeight="1">
      <c r="A150" s="1" t="s">
        <v>375</v>
      </c>
      <c r="B150" s="13" t="s">
        <v>50</v>
      </c>
      <c r="C150" s="13" t="s">
        <v>170</v>
      </c>
      <c r="D150" s="13"/>
      <c r="E150" s="8">
        <f>E153+E151</f>
        <v>7024</v>
      </c>
      <c r="F150" s="8">
        <f>F153+F151</f>
        <v>7024</v>
      </c>
    </row>
    <row r="151" spans="1:6" s="17" customFormat="1" ht="25.5">
      <c r="A151" s="2" t="s">
        <v>171</v>
      </c>
      <c r="B151" s="43" t="s">
        <v>50</v>
      </c>
      <c r="C151" s="43" t="s">
        <v>172</v>
      </c>
      <c r="D151" s="43"/>
      <c r="E151" s="7">
        <f>E152</f>
        <v>2024</v>
      </c>
      <c r="F151" s="7">
        <f>F152</f>
        <v>2024</v>
      </c>
    </row>
    <row r="152" spans="1:6" s="17" customFormat="1" ht="12.75">
      <c r="A152" s="2" t="s">
        <v>98</v>
      </c>
      <c r="B152" s="43" t="s">
        <v>50</v>
      </c>
      <c r="C152" s="43" t="s">
        <v>172</v>
      </c>
      <c r="D152" s="43" t="s">
        <v>99</v>
      </c>
      <c r="E152" s="7">
        <v>2024</v>
      </c>
      <c r="F152" s="7">
        <v>2024</v>
      </c>
    </row>
    <row r="153" spans="1:6" s="17" customFormat="1" ht="57.75" customHeight="1">
      <c r="A153" s="2" t="s">
        <v>406</v>
      </c>
      <c r="B153" s="43" t="s">
        <v>50</v>
      </c>
      <c r="C153" s="59" t="s">
        <v>405</v>
      </c>
      <c r="D153" s="59"/>
      <c r="E153" s="7">
        <f>E154</f>
        <v>5000</v>
      </c>
      <c r="F153" s="7">
        <f>F154</f>
        <v>5000</v>
      </c>
    </row>
    <row r="154" spans="1:6" s="17" customFormat="1" ht="45" customHeight="1">
      <c r="A154" s="2" t="s">
        <v>407</v>
      </c>
      <c r="B154" s="43" t="s">
        <v>50</v>
      </c>
      <c r="C154" s="59" t="s">
        <v>405</v>
      </c>
      <c r="D154" s="59" t="s">
        <v>142</v>
      </c>
      <c r="E154" s="7">
        <v>5000</v>
      </c>
      <c r="F154" s="7">
        <v>5000</v>
      </c>
    </row>
    <row r="155" spans="1:6" s="17" customFormat="1" ht="12.75">
      <c r="A155" s="30" t="s">
        <v>27</v>
      </c>
      <c r="B155" s="31" t="s">
        <v>51</v>
      </c>
      <c r="C155" s="31"/>
      <c r="D155" s="31"/>
      <c r="E155" s="32">
        <f>E156+E160</f>
        <v>2293</v>
      </c>
      <c r="F155" s="32">
        <f>F156+F160</f>
        <v>1060</v>
      </c>
    </row>
    <row r="156" spans="1:6" s="17" customFormat="1" ht="38.25">
      <c r="A156" s="3" t="s">
        <v>394</v>
      </c>
      <c r="B156" s="10" t="s">
        <v>51</v>
      </c>
      <c r="C156" s="10" t="s">
        <v>173</v>
      </c>
      <c r="D156" s="10"/>
      <c r="E156" s="11">
        <f aca="true" t="shared" si="4" ref="E156:F158">E157</f>
        <v>1060</v>
      </c>
      <c r="F156" s="11">
        <f t="shared" si="4"/>
        <v>1060</v>
      </c>
    </row>
    <row r="157" spans="1:6" s="17" customFormat="1" ht="51">
      <c r="A157" s="1" t="s">
        <v>174</v>
      </c>
      <c r="B157" s="13" t="s">
        <v>51</v>
      </c>
      <c r="C157" s="13" t="s">
        <v>175</v>
      </c>
      <c r="D157" s="13"/>
      <c r="E157" s="8">
        <f t="shared" si="4"/>
        <v>1060</v>
      </c>
      <c r="F157" s="8">
        <f t="shared" si="4"/>
        <v>1060</v>
      </c>
    </row>
    <row r="158" spans="1:6" s="17" customFormat="1" ht="31.5" customHeight="1">
      <c r="A158" s="2" t="s">
        <v>176</v>
      </c>
      <c r="B158" s="43" t="s">
        <v>51</v>
      </c>
      <c r="C158" s="43" t="s">
        <v>177</v>
      </c>
      <c r="D158" s="43"/>
      <c r="E158" s="7">
        <f t="shared" si="4"/>
        <v>1060</v>
      </c>
      <c r="F158" s="7">
        <f t="shared" si="4"/>
        <v>1060</v>
      </c>
    </row>
    <row r="159" spans="1:6" s="17" customFormat="1" ht="18" customHeight="1">
      <c r="A159" s="2" t="s">
        <v>98</v>
      </c>
      <c r="B159" s="43" t="s">
        <v>51</v>
      </c>
      <c r="C159" s="43" t="s">
        <v>177</v>
      </c>
      <c r="D159" s="43" t="s">
        <v>99</v>
      </c>
      <c r="E159" s="7">
        <v>1060</v>
      </c>
      <c r="F159" s="7">
        <v>1060</v>
      </c>
    </row>
    <row r="160" spans="1:6" s="17" customFormat="1" ht="63.75">
      <c r="A160" s="3" t="s">
        <v>178</v>
      </c>
      <c r="B160" s="10" t="s">
        <v>51</v>
      </c>
      <c r="C160" s="10" t="s">
        <v>169</v>
      </c>
      <c r="D160" s="10"/>
      <c r="E160" s="11">
        <f aca="true" t="shared" si="5" ref="E160:F162">E161</f>
        <v>1233</v>
      </c>
      <c r="F160" s="11">
        <f t="shared" si="5"/>
        <v>0</v>
      </c>
    </row>
    <row r="161" spans="1:6" s="17" customFormat="1" ht="51">
      <c r="A161" s="1" t="s">
        <v>376</v>
      </c>
      <c r="B161" s="13" t="s">
        <v>51</v>
      </c>
      <c r="C161" s="13" t="s">
        <v>179</v>
      </c>
      <c r="D161" s="13"/>
      <c r="E161" s="8">
        <f t="shared" si="5"/>
        <v>1233</v>
      </c>
      <c r="F161" s="8">
        <f t="shared" si="5"/>
        <v>0</v>
      </c>
    </row>
    <row r="162" spans="1:6" s="17" customFormat="1" ht="51">
      <c r="A162" s="2" t="s">
        <v>180</v>
      </c>
      <c r="B162" s="43" t="s">
        <v>51</v>
      </c>
      <c r="C162" s="43" t="s">
        <v>181</v>
      </c>
      <c r="D162" s="43"/>
      <c r="E162" s="7">
        <f t="shared" si="5"/>
        <v>1233</v>
      </c>
      <c r="F162" s="7">
        <f t="shared" si="5"/>
        <v>0</v>
      </c>
    </row>
    <row r="163" spans="1:6" s="17" customFormat="1" ht="12.75">
      <c r="A163" s="2" t="s">
        <v>152</v>
      </c>
      <c r="B163" s="43" t="s">
        <v>51</v>
      </c>
      <c r="C163" s="43" t="s">
        <v>181</v>
      </c>
      <c r="D163" s="43" t="s">
        <v>153</v>
      </c>
      <c r="E163" s="7">
        <v>1233</v>
      </c>
      <c r="F163" s="7">
        <v>0</v>
      </c>
    </row>
    <row r="164" spans="1:6" s="17" customFormat="1" ht="12.75">
      <c r="A164" s="30" t="s">
        <v>15</v>
      </c>
      <c r="B164" s="31" t="s">
        <v>52</v>
      </c>
      <c r="C164" s="31"/>
      <c r="D164" s="31"/>
      <c r="E164" s="32">
        <f>E165+E171</f>
        <v>81541</v>
      </c>
      <c r="F164" s="32">
        <f>F165+F171</f>
        <v>97689.2</v>
      </c>
    </row>
    <row r="165" spans="1:6" s="17" customFormat="1" ht="63.75">
      <c r="A165" s="3" t="s">
        <v>168</v>
      </c>
      <c r="B165" s="29" t="s">
        <v>52</v>
      </c>
      <c r="C165" s="10" t="s">
        <v>169</v>
      </c>
      <c r="D165" s="10"/>
      <c r="E165" s="11">
        <f>E166</f>
        <v>60541</v>
      </c>
      <c r="F165" s="11">
        <f>F166</f>
        <v>76089.2</v>
      </c>
    </row>
    <row r="166" spans="1:6" ht="51">
      <c r="A166" s="1" t="s">
        <v>182</v>
      </c>
      <c r="B166" s="33" t="s">
        <v>52</v>
      </c>
      <c r="C166" s="13" t="s">
        <v>183</v>
      </c>
      <c r="D166" s="13"/>
      <c r="E166" s="8">
        <f>E167+E169</f>
        <v>60541</v>
      </c>
      <c r="F166" s="8">
        <f>F167+F169</f>
        <v>76089.2</v>
      </c>
    </row>
    <row r="167" spans="1:6" ht="25.5">
      <c r="A167" s="2" t="s">
        <v>185</v>
      </c>
      <c r="B167" s="33" t="s">
        <v>52</v>
      </c>
      <c r="C167" s="43" t="s">
        <v>186</v>
      </c>
      <c r="D167" s="43"/>
      <c r="E167" s="7">
        <f>E168</f>
        <v>56291</v>
      </c>
      <c r="F167" s="7">
        <f>F168</f>
        <v>71639.2</v>
      </c>
    </row>
    <row r="168" spans="1:6" ht="25.5">
      <c r="A168" s="2" t="s">
        <v>96</v>
      </c>
      <c r="B168" s="33" t="s">
        <v>52</v>
      </c>
      <c r="C168" s="43" t="s">
        <v>186</v>
      </c>
      <c r="D168" s="43" t="s">
        <v>97</v>
      </c>
      <c r="E168" s="7">
        <f>77356-21065</f>
        <v>56291</v>
      </c>
      <c r="F168" s="7">
        <f>93304.2-21665</f>
        <v>71639.2</v>
      </c>
    </row>
    <row r="169" spans="1:6" ht="25.5">
      <c r="A169" s="2" t="s">
        <v>184</v>
      </c>
      <c r="B169" s="33" t="s">
        <v>52</v>
      </c>
      <c r="C169" s="43" t="s">
        <v>348</v>
      </c>
      <c r="D169" s="43"/>
      <c r="E169" s="7">
        <f>E170</f>
        <v>4250</v>
      </c>
      <c r="F169" s="7">
        <f>F170</f>
        <v>4450</v>
      </c>
    </row>
    <row r="170" spans="1:6" ht="25.5">
      <c r="A170" s="2" t="s">
        <v>96</v>
      </c>
      <c r="B170" s="33" t="s">
        <v>52</v>
      </c>
      <c r="C170" s="43" t="s">
        <v>348</v>
      </c>
      <c r="D170" s="43" t="s">
        <v>97</v>
      </c>
      <c r="E170" s="47">
        <v>4250</v>
      </c>
      <c r="F170" s="47">
        <v>4450</v>
      </c>
    </row>
    <row r="171" spans="1:6" ht="51">
      <c r="A171" s="3" t="s">
        <v>397</v>
      </c>
      <c r="B171" s="29" t="s">
        <v>52</v>
      </c>
      <c r="C171" s="10" t="s">
        <v>398</v>
      </c>
      <c r="D171" s="10"/>
      <c r="E171" s="58">
        <f>E172+E175</f>
        <v>21000</v>
      </c>
      <c r="F171" s="58">
        <f>F172+F175</f>
        <v>21600</v>
      </c>
    </row>
    <row r="172" spans="1:6" ht="63.75">
      <c r="A172" s="2" t="s">
        <v>404</v>
      </c>
      <c r="B172" s="33" t="s">
        <v>52</v>
      </c>
      <c r="C172" s="57" t="s">
        <v>399</v>
      </c>
      <c r="D172" s="57"/>
      <c r="E172" s="47">
        <f>E173</f>
        <v>19700</v>
      </c>
      <c r="F172" s="47">
        <f>F173</f>
        <v>20300</v>
      </c>
    </row>
    <row r="173" spans="1:6" ht="25.5">
      <c r="A173" s="2" t="s">
        <v>185</v>
      </c>
      <c r="B173" s="33" t="s">
        <v>52</v>
      </c>
      <c r="C173" s="57" t="s">
        <v>400</v>
      </c>
      <c r="D173" s="57"/>
      <c r="E173" s="47">
        <f>E174</f>
        <v>19700</v>
      </c>
      <c r="F173" s="47">
        <f>F174</f>
        <v>20300</v>
      </c>
    </row>
    <row r="174" spans="1:6" ht="25.5">
      <c r="A174" s="2" t="s">
        <v>96</v>
      </c>
      <c r="B174" s="33" t="s">
        <v>52</v>
      </c>
      <c r="C174" s="57" t="s">
        <v>400</v>
      </c>
      <c r="D174" s="57" t="s">
        <v>97</v>
      </c>
      <c r="E174" s="47">
        <v>19700</v>
      </c>
      <c r="F174" s="47">
        <v>20300</v>
      </c>
    </row>
    <row r="175" spans="1:6" ht="51">
      <c r="A175" s="2" t="s">
        <v>401</v>
      </c>
      <c r="B175" s="33" t="s">
        <v>52</v>
      </c>
      <c r="C175" s="57" t="s">
        <v>402</v>
      </c>
      <c r="D175" s="57"/>
      <c r="E175" s="47">
        <f>E176</f>
        <v>1300</v>
      </c>
      <c r="F175" s="47">
        <f>F176</f>
        <v>1300</v>
      </c>
    </row>
    <row r="176" spans="1:6" ht="36" customHeight="1">
      <c r="A176" s="2" t="s">
        <v>185</v>
      </c>
      <c r="B176" s="33" t="s">
        <v>52</v>
      </c>
      <c r="C176" s="57" t="s">
        <v>403</v>
      </c>
      <c r="D176" s="57"/>
      <c r="E176" s="47">
        <f>E177</f>
        <v>1300</v>
      </c>
      <c r="F176" s="47">
        <f>F177</f>
        <v>1300</v>
      </c>
    </row>
    <row r="177" spans="1:6" ht="33" customHeight="1">
      <c r="A177" s="2" t="s">
        <v>96</v>
      </c>
      <c r="B177" s="33" t="s">
        <v>52</v>
      </c>
      <c r="C177" s="57" t="s">
        <v>403</v>
      </c>
      <c r="D177" s="57" t="s">
        <v>97</v>
      </c>
      <c r="E177" s="47">
        <v>1300</v>
      </c>
      <c r="F177" s="47">
        <v>1300</v>
      </c>
    </row>
    <row r="178" spans="1:6" s="17" customFormat="1" ht="33" customHeight="1">
      <c r="A178" s="30" t="s">
        <v>53</v>
      </c>
      <c r="B178" s="31" t="s">
        <v>54</v>
      </c>
      <c r="C178" s="31"/>
      <c r="D178" s="31"/>
      <c r="E178" s="32">
        <f aca="true" t="shared" si="6" ref="E178:F180">E179</f>
        <v>6711.3</v>
      </c>
      <c r="F178" s="32">
        <f t="shared" si="6"/>
        <v>6711.3</v>
      </c>
    </row>
    <row r="179" spans="1:6" s="17" customFormat="1" ht="63.75">
      <c r="A179" s="3" t="s">
        <v>168</v>
      </c>
      <c r="B179" s="29" t="s">
        <v>54</v>
      </c>
      <c r="C179" s="10" t="s">
        <v>169</v>
      </c>
      <c r="D179" s="10"/>
      <c r="E179" s="11">
        <f t="shared" si="6"/>
        <v>6711.3</v>
      </c>
      <c r="F179" s="11">
        <f t="shared" si="6"/>
        <v>6711.3</v>
      </c>
    </row>
    <row r="180" spans="1:6" ht="63.75">
      <c r="A180" s="5" t="s">
        <v>188</v>
      </c>
      <c r="B180" s="39" t="s">
        <v>54</v>
      </c>
      <c r="C180" s="13" t="s">
        <v>104</v>
      </c>
      <c r="D180" s="43"/>
      <c r="E180" s="7">
        <f t="shared" si="6"/>
        <v>6711.3</v>
      </c>
      <c r="F180" s="7">
        <f t="shared" si="6"/>
        <v>6711.3</v>
      </c>
    </row>
    <row r="181" spans="1:6" s="17" customFormat="1" ht="25.5">
      <c r="A181" s="2" t="s">
        <v>154</v>
      </c>
      <c r="B181" s="33" t="s">
        <v>54</v>
      </c>
      <c r="C181" s="43" t="s">
        <v>187</v>
      </c>
      <c r="D181" s="43"/>
      <c r="E181" s="7">
        <f>E182+E183+E184</f>
        <v>6711.3</v>
      </c>
      <c r="F181" s="7">
        <f>F182+F183+F184</f>
        <v>6711.3</v>
      </c>
    </row>
    <row r="182" spans="1:6" s="17" customFormat="1" ht="76.5">
      <c r="A182" s="48" t="s">
        <v>94</v>
      </c>
      <c r="B182" s="33" t="s">
        <v>54</v>
      </c>
      <c r="C182" s="43" t="s">
        <v>187</v>
      </c>
      <c r="D182" s="43" t="s">
        <v>95</v>
      </c>
      <c r="E182" s="7">
        <v>5835.6</v>
      </c>
      <c r="F182" s="7">
        <v>5835.6</v>
      </c>
    </row>
    <row r="183" spans="1:6" s="17" customFormat="1" ht="25.5">
      <c r="A183" s="2" t="s">
        <v>96</v>
      </c>
      <c r="B183" s="33" t="s">
        <v>54</v>
      </c>
      <c r="C183" s="43" t="s">
        <v>187</v>
      </c>
      <c r="D183" s="43" t="s">
        <v>97</v>
      </c>
      <c r="E183" s="7">
        <v>841.7</v>
      </c>
      <c r="F183" s="7">
        <v>841.7</v>
      </c>
    </row>
    <row r="184" spans="1:6" s="17" customFormat="1" ht="12.75">
      <c r="A184" s="2" t="s">
        <v>98</v>
      </c>
      <c r="B184" s="33" t="s">
        <v>54</v>
      </c>
      <c r="C184" s="43" t="s">
        <v>187</v>
      </c>
      <c r="D184" s="43" t="s">
        <v>99</v>
      </c>
      <c r="E184" s="7">
        <v>34</v>
      </c>
      <c r="F184" s="7">
        <v>34</v>
      </c>
    </row>
    <row r="185" spans="1:7" s="16" customFormat="1" ht="12.75">
      <c r="A185" s="6" t="s">
        <v>18</v>
      </c>
      <c r="B185" s="29" t="s">
        <v>58</v>
      </c>
      <c r="C185" s="29"/>
      <c r="D185" s="29"/>
      <c r="E185" s="11">
        <f>E186+E197+E223+E228+E262</f>
        <v>1384085.6999999997</v>
      </c>
      <c r="F185" s="11">
        <f>F186+F197+F223+F228+F262</f>
        <v>1441821.9000000001</v>
      </c>
      <c r="G185" s="42"/>
    </row>
    <row r="186" spans="1:6" s="17" customFormat="1" ht="12.75">
      <c r="A186" s="30" t="s">
        <v>5</v>
      </c>
      <c r="B186" s="31" t="s">
        <v>68</v>
      </c>
      <c r="C186" s="31"/>
      <c r="D186" s="31"/>
      <c r="E186" s="32">
        <f>E187</f>
        <v>557443.7</v>
      </c>
      <c r="F186" s="32">
        <f>F187</f>
        <v>580432.2</v>
      </c>
    </row>
    <row r="187" spans="1:6" s="17" customFormat="1" ht="51">
      <c r="A187" s="36" t="s">
        <v>383</v>
      </c>
      <c r="B187" s="46" t="s">
        <v>68</v>
      </c>
      <c r="C187" s="10" t="s">
        <v>189</v>
      </c>
      <c r="D187" s="46"/>
      <c r="E187" s="32">
        <f>E188</f>
        <v>557443.7</v>
      </c>
      <c r="F187" s="32">
        <f>F188</f>
        <v>580432.2</v>
      </c>
    </row>
    <row r="188" spans="1:6" s="17" customFormat="1" ht="51">
      <c r="A188" s="5" t="s">
        <v>190</v>
      </c>
      <c r="B188" s="43" t="s">
        <v>68</v>
      </c>
      <c r="C188" s="13" t="s">
        <v>191</v>
      </c>
      <c r="D188" s="13"/>
      <c r="E188" s="8">
        <f>E189+E191+E195+E193</f>
        <v>557443.7</v>
      </c>
      <c r="F188" s="8">
        <f>F189+F191+F195+F193</f>
        <v>580432.2</v>
      </c>
    </row>
    <row r="189" spans="1:6" s="17" customFormat="1" ht="12.75">
      <c r="A189" s="52" t="s">
        <v>192</v>
      </c>
      <c r="B189" s="43" t="s">
        <v>68</v>
      </c>
      <c r="C189" s="43" t="s">
        <v>193</v>
      </c>
      <c r="D189" s="43"/>
      <c r="E189" s="7">
        <f>E190</f>
        <v>287691.3</v>
      </c>
      <c r="F189" s="7">
        <f>F190</f>
        <v>292860.6</v>
      </c>
    </row>
    <row r="190" spans="1:6" s="18" customFormat="1" ht="51">
      <c r="A190" s="2" t="s">
        <v>141</v>
      </c>
      <c r="B190" s="43" t="s">
        <v>68</v>
      </c>
      <c r="C190" s="43" t="s">
        <v>193</v>
      </c>
      <c r="D190" s="43" t="s">
        <v>142</v>
      </c>
      <c r="E190" s="7">
        <f>287691.3</f>
        <v>287691.3</v>
      </c>
      <c r="F190" s="7">
        <f>292157.3+703.3</f>
        <v>292860.6</v>
      </c>
    </row>
    <row r="191" spans="1:6" ht="76.5">
      <c r="A191" s="2" t="s">
        <v>194</v>
      </c>
      <c r="B191" s="43" t="s">
        <v>68</v>
      </c>
      <c r="C191" s="43" t="s">
        <v>195</v>
      </c>
      <c r="D191" s="43"/>
      <c r="E191" s="7">
        <f>E192</f>
        <v>12155.1</v>
      </c>
      <c r="F191" s="7">
        <f>F192</f>
        <v>12155.1</v>
      </c>
    </row>
    <row r="192" spans="1:6" ht="51">
      <c r="A192" s="2" t="s">
        <v>141</v>
      </c>
      <c r="B192" s="43" t="s">
        <v>68</v>
      </c>
      <c r="C192" s="43" t="s">
        <v>195</v>
      </c>
      <c r="D192" s="43" t="s">
        <v>142</v>
      </c>
      <c r="E192" s="7">
        <v>12155.1</v>
      </c>
      <c r="F192" s="7">
        <v>12155.1</v>
      </c>
    </row>
    <row r="193" spans="1:6" ht="285" customHeight="1">
      <c r="A193" s="2" t="s">
        <v>349</v>
      </c>
      <c r="B193" s="43" t="s">
        <v>68</v>
      </c>
      <c r="C193" s="43" t="s">
        <v>350</v>
      </c>
      <c r="D193" s="43"/>
      <c r="E193" s="7">
        <f>E194</f>
        <v>254439.6</v>
      </c>
      <c r="F193" s="7">
        <f>F194</f>
        <v>272258.8</v>
      </c>
    </row>
    <row r="194" spans="1:6" s="17" customFormat="1" ht="51">
      <c r="A194" s="2" t="s">
        <v>141</v>
      </c>
      <c r="B194" s="43" t="s">
        <v>68</v>
      </c>
      <c r="C194" s="43" t="s">
        <v>350</v>
      </c>
      <c r="D194" s="43" t="s">
        <v>142</v>
      </c>
      <c r="E194" s="7">
        <v>254439.6</v>
      </c>
      <c r="F194" s="7">
        <v>272258.8</v>
      </c>
    </row>
    <row r="195" spans="1:6" s="17" customFormat="1" ht="306">
      <c r="A195" s="2" t="s">
        <v>351</v>
      </c>
      <c r="B195" s="43" t="s">
        <v>68</v>
      </c>
      <c r="C195" s="43" t="s">
        <v>352</v>
      </c>
      <c r="D195" s="43"/>
      <c r="E195" s="7">
        <f>E196</f>
        <v>3157.7</v>
      </c>
      <c r="F195" s="7">
        <f>F196</f>
        <v>3157.7</v>
      </c>
    </row>
    <row r="196" spans="1:6" s="17" customFormat="1" ht="51">
      <c r="A196" s="2" t="s">
        <v>141</v>
      </c>
      <c r="B196" s="43" t="s">
        <v>68</v>
      </c>
      <c r="C196" s="43" t="s">
        <v>352</v>
      </c>
      <c r="D196" s="43" t="s">
        <v>142</v>
      </c>
      <c r="E196" s="7">
        <v>3157.7</v>
      </c>
      <c r="F196" s="7">
        <v>3157.7</v>
      </c>
    </row>
    <row r="197" spans="1:6" s="17" customFormat="1" ht="15" customHeight="1">
      <c r="A197" s="30" t="s">
        <v>3</v>
      </c>
      <c r="B197" s="31" t="s">
        <v>28</v>
      </c>
      <c r="C197" s="31"/>
      <c r="D197" s="31"/>
      <c r="E197" s="32">
        <f>E198+E215+E219</f>
        <v>714687.6</v>
      </c>
      <c r="F197" s="32">
        <f>F198+F215+F219</f>
        <v>749025.2000000002</v>
      </c>
    </row>
    <row r="198" spans="1:6" s="17" customFormat="1" ht="51">
      <c r="A198" s="36" t="s">
        <v>383</v>
      </c>
      <c r="B198" s="46" t="s">
        <v>28</v>
      </c>
      <c r="C198" s="10" t="s">
        <v>189</v>
      </c>
      <c r="D198" s="31"/>
      <c r="E198" s="32">
        <f>E199+E206+E209+E212</f>
        <v>672443.1</v>
      </c>
      <c r="F198" s="32">
        <f>F199+F206+F209+F212</f>
        <v>706502.0000000001</v>
      </c>
    </row>
    <row r="199" spans="1:6" s="17" customFormat="1" ht="51">
      <c r="A199" s="5" t="s">
        <v>198</v>
      </c>
      <c r="B199" s="43" t="s">
        <v>28</v>
      </c>
      <c r="C199" s="13" t="s">
        <v>199</v>
      </c>
      <c r="D199" s="13"/>
      <c r="E199" s="8">
        <f>E200+E202+E204</f>
        <v>570131.2</v>
      </c>
      <c r="F199" s="8">
        <f>F200+F202+F204</f>
        <v>603328.3</v>
      </c>
    </row>
    <row r="200" spans="1:6" s="17" customFormat="1" ht="38.25">
      <c r="A200" s="52" t="s">
        <v>200</v>
      </c>
      <c r="B200" s="43" t="s">
        <v>28</v>
      </c>
      <c r="C200" s="43" t="s">
        <v>201</v>
      </c>
      <c r="D200" s="43"/>
      <c r="E200" s="7">
        <f>E201</f>
        <v>185883.3</v>
      </c>
      <c r="F200" s="7">
        <f>F201</f>
        <v>192752.4</v>
      </c>
    </row>
    <row r="201" spans="1:6" s="18" customFormat="1" ht="51">
      <c r="A201" s="2" t="s">
        <v>141</v>
      </c>
      <c r="B201" s="43" t="s">
        <v>28</v>
      </c>
      <c r="C201" s="43" t="s">
        <v>201</v>
      </c>
      <c r="D201" s="43" t="s">
        <v>142</v>
      </c>
      <c r="E201" s="7">
        <v>185883.3</v>
      </c>
      <c r="F201" s="7">
        <v>192752.4</v>
      </c>
    </row>
    <row r="202" spans="1:6" s="17" customFormat="1" ht="255">
      <c r="A202" s="2" t="s">
        <v>353</v>
      </c>
      <c r="B202" s="43" t="s">
        <v>28</v>
      </c>
      <c r="C202" s="43" t="s">
        <v>354</v>
      </c>
      <c r="D202" s="46"/>
      <c r="E202" s="7">
        <f>E203</f>
        <v>376160.4</v>
      </c>
      <c r="F202" s="7">
        <f>F203</f>
        <v>402488.4</v>
      </c>
    </row>
    <row r="203" spans="1:6" ht="51">
      <c r="A203" s="2" t="s">
        <v>141</v>
      </c>
      <c r="B203" s="43" t="s">
        <v>28</v>
      </c>
      <c r="C203" s="43" t="s">
        <v>354</v>
      </c>
      <c r="D203" s="43" t="s">
        <v>142</v>
      </c>
      <c r="E203" s="7">
        <v>376160.4</v>
      </c>
      <c r="F203" s="7">
        <v>402488.4</v>
      </c>
    </row>
    <row r="204" spans="1:6" s="17" customFormat="1" ht="258" customHeight="1">
      <c r="A204" s="2" t="s">
        <v>355</v>
      </c>
      <c r="B204" s="43" t="s">
        <v>28</v>
      </c>
      <c r="C204" s="43" t="s">
        <v>356</v>
      </c>
      <c r="D204" s="43"/>
      <c r="E204" s="7">
        <f>E205</f>
        <v>8087.5</v>
      </c>
      <c r="F204" s="7">
        <f>F205</f>
        <v>8087.5</v>
      </c>
    </row>
    <row r="205" spans="1:6" s="17" customFormat="1" ht="54" customHeight="1">
      <c r="A205" s="2" t="s">
        <v>141</v>
      </c>
      <c r="B205" s="43" t="s">
        <v>28</v>
      </c>
      <c r="C205" s="43" t="s">
        <v>356</v>
      </c>
      <c r="D205" s="43" t="s">
        <v>142</v>
      </c>
      <c r="E205" s="7">
        <v>8087.5</v>
      </c>
      <c r="F205" s="7">
        <v>8087.5</v>
      </c>
    </row>
    <row r="206" spans="1:6" ht="51">
      <c r="A206" s="5" t="s">
        <v>202</v>
      </c>
      <c r="B206" s="43" t="s">
        <v>28</v>
      </c>
      <c r="C206" s="13" t="s">
        <v>203</v>
      </c>
      <c r="D206" s="13"/>
      <c r="E206" s="8">
        <f>E207</f>
        <v>89977.6</v>
      </c>
      <c r="F206" s="8">
        <f>F207</f>
        <v>90777.9</v>
      </c>
    </row>
    <row r="207" spans="1:6" ht="25.5">
      <c r="A207" s="52" t="s">
        <v>204</v>
      </c>
      <c r="B207" s="43" t="s">
        <v>28</v>
      </c>
      <c r="C207" s="43" t="s">
        <v>205</v>
      </c>
      <c r="D207" s="43"/>
      <c r="E207" s="7">
        <f>E208</f>
        <v>89977.6</v>
      </c>
      <c r="F207" s="7">
        <f>F208</f>
        <v>90777.9</v>
      </c>
    </row>
    <row r="208" spans="1:6" s="18" customFormat="1" ht="51">
      <c r="A208" s="2" t="s">
        <v>141</v>
      </c>
      <c r="B208" s="43" t="s">
        <v>28</v>
      </c>
      <c r="C208" s="43" t="s">
        <v>205</v>
      </c>
      <c r="D208" s="43" t="s">
        <v>142</v>
      </c>
      <c r="E208" s="7">
        <v>89977.6</v>
      </c>
      <c r="F208" s="7">
        <v>90777.9</v>
      </c>
    </row>
    <row r="209" spans="1:6" ht="63.75">
      <c r="A209" s="5" t="s">
        <v>206</v>
      </c>
      <c r="B209" s="43" t="s">
        <v>28</v>
      </c>
      <c r="C209" s="13" t="s">
        <v>207</v>
      </c>
      <c r="D209" s="13"/>
      <c r="E209" s="8">
        <f>E210</f>
        <v>11374.3</v>
      </c>
      <c r="F209" s="8">
        <f>F210</f>
        <v>11435.8</v>
      </c>
    </row>
    <row r="210" spans="1:6" ht="25.5">
      <c r="A210" s="52" t="s">
        <v>204</v>
      </c>
      <c r="B210" s="43" t="s">
        <v>28</v>
      </c>
      <c r="C210" s="43" t="s">
        <v>208</v>
      </c>
      <c r="D210" s="43"/>
      <c r="E210" s="7">
        <f>E211</f>
        <v>11374.3</v>
      </c>
      <c r="F210" s="7">
        <f>F211</f>
        <v>11435.8</v>
      </c>
    </row>
    <row r="211" spans="1:6" s="18" customFormat="1" ht="51">
      <c r="A211" s="2" t="s">
        <v>141</v>
      </c>
      <c r="B211" s="43" t="s">
        <v>28</v>
      </c>
      <c r="C211" s="43" t="s">
        <v>208</v>
      </c>
      <c r="D211" s="43" t="s">
        <v>142</v>
      </c>
      <c r="E211" s="7">
        <v>11374.3</v>
      </c>
      <c r="F211" s="7">
        <v>11435.8</v>
      </c>
    </row>
    <row r="212" spans="1:6" s="17" customFormat="1" ht="51">
      <c r="A212" s="1" t="s">
        <v>292</v>
      </c>
      <c r="B212" s="49" t="s">
        <v>28</v>
      </c>
      <c r="C212" s="13" t="s">
        <v>293</v>
      </c>
      <c r="D212" s="13"/>
      <c r="E212" s="8">
        <f>E213</f>
        <v>960</v>
      </c>
      <c r="F212" s="8">
        <f>F213</f>
        <v>960</v>
      </c>
    </row>
    <row r="213" spans="1:6" s="17" customFormat="1" ht="114.75" customHeight="1">
      <c r="A213" s="52" t="s">
        <v>299</v>
      </c>
      <c r="B213" s="49" t="s">
        <v>28</v>
      </c>
      <c r="C213" s="49" t="s">
        <v>300</v>
      </c>
      <c r="D213" s="49"/>
      <c r="E213" s="7">
        <f>E214</f>
        <v>960</v>
      </c>
      <c r="F213" s="7">
        <f>F214</f>
        <v>960</v>
      </c>
    </row>
    <row r="214" spans="1:6" s="17" customFormat="1" ht="12.75">
      <c r="A214" s="2" t="s">
        <v>298</v>
      </c>
      <c r="B214" s="49" t="s">
        <v>28</v>
      </c>
      <c r="C214" s="49" t="s">
        <v>300</v>
      </c>
      <c r="D214" s="49" t="s">
        <v>101</v>
      </c>
      <c r="E214" s="7">
        <v>960</v>
      </c>
      <c r="F214" s="7">
        <v>960</v>
      </c>
    </row>
    <row r="215" spans="1:6" s="17" customFormat="1" ht="51">
      <c r="A215" s="3" t="s">
        <v>387</v>
      </c>
      <c r="B215" s="10" t="s">
        <v>28</v>
      </c>
      <c r="C215" s="37">
        <v>1000000</v>
      </c>
      <c r="D215" s="54"/>
      <c r="E215" s="11">
        <f aca="true" t="shared" si="7" ref="E215:F217">E216</f>
        <v>23043.3</v>
      </c>
      <c r="F215" s="11">
        <f t="shared" si="7"/>
        <v>23183.3</v>
      </c>
    </row>
    <row r="216" spans="1:6" s="17" customFormat="1" ht="76.5">
      <c r="A216" s="5" t="s">
        <v>377</v>
      </c>
      <c r="B216" s="13" t="s">
        <v>28</v>
      </c>
      <c r="C216" s="13" t="s">
        <v>209</v>
      </c>
      <c r="D216" s="13"/>
      <c r="E216" s="8">
        <f t="shared" si="7"/>
        <v>23043.3</v>
      </c>
      <c r="F216" s="8">
        <f t="shared" si="7"/>
        <v>23183.3</v>
      </c>
    </row>
    <row r="217" spans="1:6" s="17" customFormat="1" ht="25.5">
      <c r="A217" s="52" t="s">
        <v>204</v>
      </c>
      <c r="B217" s="43" t="s">
        <v>28</v>
      </c>
      <c r="C217" s="43" t="s">
        <v>210</v>
      </c>
      <c r="D217" s="43"/>
      <c r="E217" s="7">
        <f t="shared" si="7"/>
        <v>23043.3</v>
      </c>
      <c r="F217" s="7">
        <f t="shared" si="7"/>
        <v>23183.3</v>
      </c>
    </row>
    <row r="218" spans="1:6" s="17" customFormat="1" ht="51">
      <c r="A218" s="2" t="s">
        <v>141</v>
      </c>
      <c r="B218" s="43" t="s">
        <v>28</v>
      </c>
      <c r="C218" s="43" t="s">
        <v>210</v>
      </c>
      <c r="D218" s="43" t="s">
        <v>142</v>
      </c>
      <c r="E218" s="7">
        <v>23043.3</v>
      </c>
      <c r="F218" s="7">
        <v>23183.3</v>
      </c>
    </row>
    <row r="219" spans="1:6" s="17" customFormat="1" ht="51">
      <c r="A219" s="6" t="s">
        <v>389</v>
      </c>
      <c r="B219" s="10" t="s">
        <v>28</v>
      </c>
      <c r="C219" s="37">
        <v>1300000</v>
      </c>
      <c r="D219" s="10"/>
      <c r="E219" s="11">
        <f aca="true" t="shared" si="8" ref="E219:F221">E220</f>
        <v>19201.2</v>
      </c>
      <c r="F219" s="11">
        <f t="shared" si="8"/>
        <v>19339.9</v>
      </c>
    </row>
    <row r="220" spans="1:6" s="17" customFormat="1" ht="51">
      <c r="A220" s="5" t="s">
        <v>211</v>
      </c>
      <c r="B220" s="13" t="s">
        <v>28</v>
      </c>
      <c r="C220" s="13" t="s">
        <v>212</v>
      </c>
      <c r="D220" s="13"/>
      <c r="E220" s="8">
        <f t="shared" si="8"/>
        <v>19201.2</v>
      </c>
      <c r="F220" s="8">
        <f t="shared" si="8"/>
        <v>19339.9</v>
      </c>
    </row>
    <row r="221" spans="1:6" s="17" customFormat="1" ht="25.5">
      <c r="A221" s="52" t="s">
        <v>204</v>
      </c>
      <c r="B221" s="43" t="s">
        <v>28</v>
      </c>
      <c r="C221" s="43" t="s">
        <v>213</v>
      </c>
      <c r="D221" s="43"/>
      <c r="E221" s="7">
        <f t="shared" si="8"/>
        <v>19201.2</v>
      </c>
      <c r="F221" s="7">
        <f t="shared" si="8"/>
        <v>19339.9</v>
      </c>
    </row>
    <row r="222" spans="1:6" s="17" customFormat="1" ht="51">
      <c r="A222" s="2" t="s">
        <v>141</v>
      </c>
      <c r="B222" s="43" t="s">
        <v>28</v>
      </c>
      <c r="C222" s="43" t="s">
        <v>213</v>
      </c>
      <c r="D222" s="43" t="s">
        <v>142</v>
      </c>
      <c r="E222" s="7">
        <v>19201.2</v>
      </c>
      <c r="F222" s="7">
        <v>19339.9</v>
      </c>
    </row>
    <row r="223" spans="1:6" s="17" customFormat="1" ht="38.25">
      <c r="A223" s="30" t="s">
        <v>80</v>
      </c>
      <c r="B223" s="31" t="s">
        <v>69</v>
      </c>
      <c r="C223" s="31"/>
      <c r="D223" s="31"/>
      <c r="E223" s="32">
        <f aca="true" t="shared" si="9" ref="E223:F226">E224</f>
        <v>400</v>
      </c>
      <c r="F223" s="32">
        <f t="shared" si="9"/>
        <v>400</v>
      </c>
    </row>
    <row r="224" spans="1:6" s="17" customFormat="1" ht="51">
      <c r="A224" s="36" t="s">
        <v>383</v>
      </c>
      <c r="B224" s="46" t="s">
        <v>69</v>
      </c>
      <c r="C224" s="10" t="s">
        <v>189</v>
      </c>
      <c r="D224" s="31"/>
      <c r="E224" s="32">
        <f t="shared" si="9"/>
        <v>400</v>
      </c>
      <c r="F224" s="32">
        <f t="shared" si="9"/>
        <v>400</v>
      </c>
    </row>
    <row r="225" spans="1:6" s="17" customFormat="1" ht="38.25">
      <c r="A225" s="5" t="s">
        <v>214</v>
      </c>
      <c r="B225" s="13" t="s">
        <v>69</v>
      </c>
      <c r="C225" s="13" t="s">
        <v>215</v>
      </c>
      <c r="D225" s="13"/>
      <c r="E225" s="8">
        <f t="shared" si="9"/>
        <v>400</v>
      </c>
      <c r="F225" s="8">
        <f t="shared" si="9"/>
        <v>400</v>
      </c>
    </row>
    <row r="226" spans="1:6" s="17" customFormat="1" ht="25.5">
      <c r="A226" s="48" t="s">
        <v>216</v>
      </c>
      <c r="B226" s="43" t="s">
        <v>69</v>
      </c>
      <c r="C226" s="43" t="s">
        <v>217</v>
      </c>
      <c r="D226" s="43"/>
      <c r="E226" s="7">
        <f t="shared" si="9"/>
        <v>400</v>
      </c>
      <c r="F226" s="7">
        <f t="shared" si="9"/>
        <v>400</v>
      </c>
    </row>
    <row r="227" spans="1:6" s="17" customFormat="1" ht="51">
      <c r="A227" s="2" t="s">
        <v>141</v>
      </c>
      <c r="B227" s="43" t="s">
        <v>69</v>
      </c>
      <c r="C227" s="43" t="s">
        <v>217</v>
      </c>
      <c r="D227" s="43" t="s">
        <v>142</v>
      </c>
      <c r="E227" s="7">
        <v>400</v>
      </c>
      <c r="F227" s="7">
        <v>400</v>
      </c>
    </row>
    <row r="228" spans="1:6" s="17" customFormat="1" ht="25.5">
      <c r="A228" s="30" t="s">
        <v>11</v>
      </c>
      <c r="B228" s="31" t="s">
        <v>66</v>
      </c>
      <c r="C228" s="31"/>
      <c r="D228" s="31"/>
      <c r="E228" s="32">
        <f>E229+E239+E258</f>
        <v>49949.4</v>
      </c>
      <c r="F228" s="32">
        <f>F229+F239+F258</f>
        <v>50041.6</v>
      </c>
    </row>
    <row r="229" spans="1:6" s="17" customFormat="1" ht="51">
      <c r="A229" s="36" t="s">
        <v>383</v>
      </c>
      <c r="B229" s="46" t="s">
        <v>66</v>
      </c>
      <c r="C229" s="10" t="s">
        <v>189</v>
      </c>
      <c r="D229" s="31"/>
      <c r="E229" s="32">
        <f>E230</f>
        <v>37465</v>
      </c>
      <c r="F229" s="32">
        <f>F230</f>
        <v>37505.2</v>
      </c>
    </row>
    <row r="230" spans="1:6" s="17" customFormat="1" ht="63.75">
      <c r="A230" s="1" t="s">
        <v>218</v>
      </c>
      <c r="B230" s="13" t="s">
        <v>66</v>
      </c>
      <c r="C230" s="13" t="s">
        <v>219</v>
      </c>
      <c r="D230" s="13"/>
      <c r="E230" s="8">
        <f>E231+E233+E235+E237</f>
        <v>37465</v>
      </c>
      <c r="F230" s="8">
        <f>F231+F233+F235+F237</f>
        <v>37505.2</v>
      </c>
    </row>
    <row r="231" spans="1:6" s="17" customFormat="1" ht="51">
      <c r="A231" s="2" t="s">
        <v>220</v>
      </c>
      <c r="B231" s="43" t="s">
        <v>66</v>
      </c>
      <c r="C231" s="43" t="s">
        <v>221</v>
      </c>
      <c r="D231" s="43"/>
      <c r="E231" s="7">
        <f>E232</f>
        <v>23775.3</v>
      </c>
      <c r="F231" s="7">
        <f>F232</f>
        <v>23775.3</v>
      </c>
    </row>
    <row r="232" spans="1:6" s="17" customFormat="1" ht="51">
      <c r="A232" s="2" t="s">
        <v>141</v>
      </c>
      <c r="B232" s="43" t="s">
        <v>66</v>
      </c>
      <c r="C232" s="43" t="s">
        <v>221</v>
      </c>
      <c r="D232" s="43" t="s">
        <v>142</v>
      </c>
      <c r="E232" s="7">
        <v>23775.3</v>
      </c>
      <c r="F232" s="7">
        <v>23775.3</v>
      </c>
    </row>
    <row r="233" spans="1:6" s="17" customFormat="1" ht="25.5">
      <c r="A233" s="2" t="s">
        <v>222</v>
      </c>
      <c r="B233" s="43" t="s">
        <v>66</v>
      </c>
      <c r="C233" s="43" t="s">
        <v>223</v>
      </c>
      <c r="D233" s="43"/>
      <c r="E233" s="7">
        <f>E234</f>
        <v>6400</v>
      </c>
      <c r="F233" s="7">
        <f>F234</f>
        <v>6400</v>
      </c>
    </row>
    <row r="234" spans="1:6" s="17" customFormat="1" ht="51">
      <c r="A234" s="2" t="s">
        <v>141</v>
      </c>
      <c r="B234" s="43" t="s">
        <v>66</v>
      </c>
      <c r="C234" s="43" t="s">
        <v>223</v>
      </c>
      <c r="D234" s="43" t="s">
        <v>142</v>
      </c>
      <c r="E234" s="7">
        <v>6400</v>
      </c>
      <c r="F234" s="7">
        <v>6400</v>
      </c>
    </row>
    <row r="235" spans="1:6" s="17" customFormat="1" ht="51">
      <c r="A235" s="2" t="s">
        <v>224</v>
      </c>
      <c r="B235" s="43" t="s">
        <v>66</v>
      </c>
      <c r="C235" s="43" t="s">
        <v>225</v>
      </c>
      <c r="D235" s="43"/>
      <c r="E235" s="7">
        <f>E236</f>
        <v>2223.4</v>
      </c>
      <c r="F235" s="7">
        <f>F236</f>
        <v>2223.4</v>
      </c>
    </row>
    <row r="236" spans="1:6" s="17" customFormat="1" ht="51">
      <c r="A236" s="2" t="s">
        <v>141</v>
      </c>
      <c r="B236" s="43" t="s">
        <v>66</v>
      </c>
      <c r="C236" s="43" t="s">
        <v>225</v>
      </c>
      <c r="D236" s="43" t="s">
        <v>142</v>
      </c>
      <c r="E236" s="7">
        <v>2223.4</v>
      </c>
      <c r="F236" s="7">
        <v>2223.4</v>
      </c>
    </row>
    <row r="237" spans="1:6" s="17" customFormat="1" ht="25.5">
      <c r="A237" s="52" t="s">
        <v>226</v>
      </c>
      <c r="B237" s="43" t="s">
        <v>66</v>
      </c>
      <c r="C237" s="43" t="s">
        <v>227</v>
      </c>
      <c r="D237" s="43"/>
      <c r="E237" s="7">
        <f>E238</f>
        <v>5066.3</v>
      </c>
      <c r="F237" s="7">
        <f>F238</f>
        <v>5106.5</v>
      </c>
    </row>
    <row r="238" spans="1:6" s="17" customFormat="1" ht="51">
      <c r="A238" s="2" t="s">
        <v>141</v>
      </c>
      <c r="B238" s="43" t="s">
        <v>66</v>
      </c>
      <c r="C238" s="43" t="s">
        <v>227</v>
      </c>
      <c r="D238" s="43" t="s">
        <v>142</v>
      </c>
      <c r="E238" s="7">
        <v>5066.3</v>
      </c>
      <c r="F238" s="7">
        <v>5106.5</v>
      </c>
    </row>
    <row r="239" spans="1:6" s="17" customFormat="1" ht="51">
      <c r="A239" s="6" t="s">
        <v>385</v>
      </c>
      <c r="B239" s="10" t="s">
        <v>66</v>
      </c>
      <c r="C239" s="10" t="s">
        <v>228</v>
      </c>
      <c r="D239" s="10"/>
      <c r="E239" s="11">
        <f>E240+E243+E246+E249+E252+E255</f>
        <v>10625.4</v>
      </c>
      <c r="F239" s="11">
        <f>F240+F243+F246+F249+F252+F255</f>
        <v>10677.4</v>
      </c>
    </row>
    <row r="240" spans="1:6" s="17" customFormat="1" ht="76.5">
      <c r="A240" s="5" t="s">
        <v>373</v>
      </c>
      <c r="B240" s="13" t="s">
        <v>66</v>
      </c>
      <c r="C240" s="13" t="s">
        <v>327</v>
      </c>
      <c r="D240" s="13"/>
      <c r="E240" s="8">
        <f>E241</f>
        <v>7425.4</v>
      </c>
      <c r="F240" s="8">
        <f>F241</f>
        <v>7477.4</v>
      </c>
    </row>
    <row r="241" spans="1:6" s="17" customFormat="1" ht="25.5">
      <c r="A241" s="52" t="s">
        <v>328</v>
      </c>
      <c r="B241" s="43" t="s">
        <v>66</v>
      </c>
      <c r="C241" s="43" t="s">
        <v>329</v>
      </c>
      <c r="D241" s="43"/>
      <c r="E241" s="7">
        <f>E242</f>
        <v>7425.4</v>
      </c>
      <c r="F241" s="7">
        <f>F242</f>
        <v>7477.4</v>
      </c>
    </row>
    <row r="242" spans="1:6" s="17" customFormat="1" ht="51">
      <c r="A242" s="2" t="s">
        <v>141</v>
      </c>
      <c r="B242" s="43" t="s">
        <v>66</v>
      </c>
      <c r="C242" s="43" t="s">
        <v>329</v>
      </c>
      <c r="D242" s="43" t="s">
        <v>142</v>
      </c>
      <c r="E242" s="7">
        <v>7425.4</v>
      </c>
      <c r="F242" s="7">
        <v>7477.4</v>
      </c>
    </row>
    <row r="243" spans="1:6" s="17" customFormat="1" ht="51">
      <c r="A243" s="5" t="s">
        <v>229</v>
      </c>
      <c r="B243" s="43" t="s">
        <v>66</v>
      </c>
      <c r="C243" s="13" t="s">
        <v>230</v>
      </c>
      <c r="D243" s="13"/>
      <c r="E243" s="8">
        <f>E244</f>
        <v>1110</v>
      </c>
      <c r="F243" s="8">
        <f>F244</f>
        <v>1110</v>
      </c>
    </row>
    <row r="244" spans="1:6" s="17" customFormat="1" ht="25.5">
      <c r="A244" s="52" t="s">
        <v>231</v>
      </c>
      <c r="B244" s="43" t="s">
        <v>66</v>
      </c>
      <c r="C244" s="43" t="s">
        <v>232</v>
      </c>
      <c r="D244" s="43"/>
      <c r="E244" s="7">
        <f>E245</f>
        <v>1110</v>
      </c>
      <c r="F244" s="7">
        <f>F245</f>
        <v>1110</v>
      </c>
    </row>
    <row r="245" spans="1:6" s="17" customFormat="1" ht="25.5">
      <c r="A245" s="2" t="s">
        <v>96</v>
      </c>
      <c r="B245" s="43" t="s">
        <v>66</v>
      </c>
      <c r="C245" s="43" t="s">
        <v>232</v>
      </c>
      <c r="D245" s="43" t="s">
        <v>97</v>
      </c>
      <c r="E245" s="7">
        <v>1110</v>
      </c>
      <c r="F245" s="7">
        <v>1110</v>
      </c>
    </row>
    <row r="246" spans="1:6" s="17" customFormat="1" ht="63.75">
      <c r="A246" s="1" t="s">
        <v>218</v>
      </c>
      <c r="B246" s="43" t="s">
        <v>66</v>
      </c>
      <c r="C246" s="13" t="s">
        <v>233</v>
      </c>
      <c r="D246" s="13"/>
      <c r="E246" s="8">
        <f>E247</f>
        <v>2000</v>
      </c>
      <c r="F246" s="8">
        <f>F247</f>
        <v>2000</v>
      </c>
    </row>
    <row r="247" spans="1:6" s="17" customFormat="1" ht="25.5">
      <c r="A247" s="2" t="s">
        <v>222</v>
      </c>
      <c r="B247" s="43" t="s">
        <v>66</v>
      </c>
      <c r="C247" s="43" t="s">
        <v>234</v>
      </c>
      <c r="D247" s="43"/>
      <c r="E247" s="7">
        <f>E248</f>
        <v>2000</v>
      </c>
      <c r="F247" s="7">
        <f>F248</f>
        <v>2000</v>
      </c>
    </row>
    <row r="248" spans="1:6" s="17" customFormat="1" ht="51">
      <c r="A248" s="2" t="s">
        <v>141</v>
      </c>
      <c r="B248" s="43" t="s">
        <v>66</v>
      </c>
      <c r="C248" s="43" t="s">
        <v>234</v>
      </c>
      <c r="D248" s="43" t="s">
        <v>142</v>
      </c>
      <c r="E248" s="7">
        <v>2000</v>
      </c>
      <c r="F248" s="7">
        <v>2000</v>
      </c>
    </row>
    <row r="249" spans="1:6" s="17" customFormat="1" ht="51">
      <c r="A249" s="5" t="s">
        <v>378</v>
      </c>
      <c r="B249" s="43" t="s">
        <v>66</v>
      </c>
      <c r="C249" s="13" t="s">
        <v>235</v>
      </c>
      <c r="D249" s="13"/>
      <c r="E249" s="8">
        <f>E250</f>
        <v>20</v>
      </c>
      <c r="F249" s="8">
        <f>F250</f>
        <v>20</v>
      </c>
    </row>
    <row r="250" spans="1:6" s="17" customFormat="1" ht="25.5">
      <c r="A250" s="52" t="s">
        <v>231</v>
      </c>
      <c r="B250" s="43" t="s">
        <v>66</v>
      </c>
      <c r="C250" s="43" t="s">
        <v>236</v>
      </c>
      <c r="D250" s="43"/>
      <c r="E250" s="7">
        <f>E251</f>
        <v>20</v>
      </c>
      <c r="F250" s="7">
        <f>F251</f>
        <v>20</v>
      </c>
    </row>
    <row r="251" spans="1:6" s="17" customFormat="1" ht="25.5">
      <c r="A251" s="2" t="s">
        <v>96</v>
      </c>
      <c r="B251" s="43" t="s">
        <v>66</v>
      </c>
      <c r="C251" s="43" t="s">
        <v>236</v>
      </c>
      <c r="D251" s="43" t="s">
        <v>97</v>
      </c>
      <c r="E251" s="7">
        <v>20</v>
      </c>
      <c r="F251" s="7">
        <v>20</v>
      </c>
    </row>
    <row r="252" spans="1:6" s="17" customFormat="1" ht="63.75">
      <c r="A252" s="5" t="s">
        <v>237</v>
      </c>
      <c r="B252" s="43" t="s">
        <v>66</v>
      </c>
      <c r="C252" s="13" t="s">
        <v>238</v>
      </c>
      <c r="D252" s="13"/>
      <c r="E252" s="8">
        <f>E253</f>
        <v>50</v>
      </c>
      <c r="F252" s="8">
        <f>F253</f>
        <v>50</v>
      </c>
    </row>
    <row r="253" spans="1:6" s="17" customFormat="1" ht="25.5">
      <c r="A253" s="52" t="s">
        <v>231</v>
      </c>
      <c r="B253" s="43" t="s">
        <v>66</v>
      </c>
      <c r="C253" s="43" t="s">
        <v>239</v>
      </c>
      <c r="D253" s="43"/>
      <c r="E253" s="7">
        <f>E254</f>
        <v>50</v>
      </c>
      <c r="F253" s="7">
        <f>F254</f>
        <v>50</v>
      </c>
    </row>
    <row r="254" spans="1:6" s="17" customFormat="1" ht="25.5">
      <c r="A254" s="2" t="s">
        <v>96</v>
      </c>
      <c r="B254" s="43" t="s">
        <v>66</v>
      </c>
      <c r="C254" s="43" t="s">
        <v>239</v>
      </c>
      <c r="D254" s="43" t="s">
        <v>97</v>
      </c>
      <c r="E254" s="7">
        <v>50</v>
      </c>
      <c r="F254" s="7">
        <v>50</v>
      </c>
    </row>
    <row r="255" spans="1:6" s="17" customFormat="1" ht="76.5">
      <c r="A255" s="5" t="s">
        <v>395</v>
      </c>
      <c r="B255" s="43" t="s">
        <v>66</v>
      </c>
      <c r="C255" s="13" t="s">
        <v>240</v>
      </c>
      <c r="D255" s="13"/>
      <c r="E255" s="8">
        <f>E256</f>
        <v>20</v>
      </c>
      <c r="F255" s="8">
        <f>F256</f>
        <v>20</v>
      </c>
    </row>
    <row r="256" spans="1:6" s="17" customFormat="1" ht="25.5">
      <c r="A256" s="52" t="s">
        <v>231</v>
      </c>
      <c r="B256" s="43" t="s">
        <v>66</v>
      </c>
      <c r="C256" s="43" t="s">
        <v>241</v>
      </c>
      <c r="D256" s="43"/>
      <c r="E256" s="7">
        <f>E257</f>
        <v>20</v>
      </c>
      <c r="F256" s="7">
        <f>F257</f>
        <v>20</v>
      </c>
    </row>
    <row r="257" spans="1:6" s="17" customFormat="1" ht="25.5">
      <c r="A257" s="2" t="s">
        <v>96</v>
      </c>
      <c r="B257" s="43" t="s">
        <v>66</v>
      </c>
      <c r="C257" s="43" t="s">
        <v>241</v>
      </c>
      <c r="D257" s="43" t="s">
        <v>97</v>
      </c>
      <c r="E257" s="7">
        <v>20</v>
      </c>
      <c r="F257" s="7">
        <v>20</v>
      </c>
    </row>
    <row r="258" spans="1:6" s="17" customFormat="1" ht="51">
      <c r="A258" s="6" t="s">
        <v>389</v>
      </c>
      <c r="B258" s="10" t="s">
        <v>66</v>
      </c>
      <c r="C258" s="37">
        <v>1300000</v>
      </c>
      <c r="D258" s="10"/>
      <c r="E258" s="11">
        <f aca="true" t="shared" si="10" ref="E258:F260">E259</f>
        <v>1859</v>
      </c>
      <c r="F258" s="11">
        <f t="shared" si="10"/>
        <v>1859</v>
      </c>
    </row>
    <row r="259" spans="1:6" s="17" customFormat="1" ht="63.75">
      <c r="A259" s="1" t="s">
        <v>218</v>
      </c>
      <c r="B259" s="43" t="s">
        <v>66</v>
      </c>
      <c r="C259" s="13" t="s">
        <v>242</v>
      </c>
      <c r="D259" s="13"/>
      <c r="E259" s="8">
        <f t="shared" si="10"/>
        <v>1859</v>
      </c>
      <c r="F259" s="8">
        <f t="shared" si="10"/>
        <v>1859</v>
      </c>
    </row>
    <row r="260" spans="1:6" s="17" customFormat="1" ht="25.5">
      <c r="A260" s="52" t="s">
        <v>222</v>
      </c>
      <c r="B260" s="43" t="s">
        <v>66</v>
      </c>
      <c r="C260" s="43" t="s">
        <v>243</v>
      </c>
      <c r="D260" s="43"/>
      <c r="E260" s="7">
        <f t="shared" si="10"/>
        <v>1859</v>
      </c>
      <c r="F260" s="7">
        <f t="shared" si="10"/>
        <v>1859</v>
      </c>
    </row>
    <row r="261" spans="1:6" s="17" customFormat="1" ht="51">
      <c r="A261" s="2" t="s">
        <v>141</v>
      </c>
      <c r="B261" s="43" t="s">
        <v>66</v>
      </c>
      <c r="C261" s="43" t="s">
        <v>243</v>
      </c>
      <c r="D261" s="43" t="s">
        <v>142</v>
      </c>
      <c r="E261" s="7">
        <v>1859</v>
      </c>
      <c r="F261" s="7">
        <v>1859</v>
      </c>
    </row>
    <row r="262" spans="1:6" s="17" customFormat="1" ht="25.5">
      <c r="A262" s="30" t="s">
        <v>6</v>
      </c>
      <c r="B262" s="31" t="s">
        <v>67</v>
      </c>
      <c r="C262" s="31"/>
      <c r="D262" s="31"/>
      <c r="E262" s="32">
        <f>E263+E284</f>
        <v>61604.99999999999</v>
      </c>
      <c r="F262" s="32">
        <f>F263+F284</f>
        <v>61922.899999999994</v>
      </c>
    </row>
    <row r="263" spans="1:6" s="17" customFormat="1" ht="51">
      <c r="A263" s="36" t="s">
        <v>383</v>
      </c>
      <c r="B263" s="46" t="s">
        <v>67</v>
      </c>
      <c r="C263" s="10" t="s">
        <v>189</v>
      </c>
      <c r="D263" s="31"/>
      <c r="E263" s="32">
        <f>E264+E267+E273+E276+E279+E270</f>
        <v>60392.49999999999</v>
      </c>
      <c r="F263" s="32">
        <f>F264+F267+F273+F276+F279+F270</f>
        <v>60701.899999999994</v>
      </c>
    </row>
    <row r="264" spans="1:6" s="17" customFormat="1" ht="51">
      <c r="A264" s="5" t="s">
        <v>244</v>
      </c>
      <c r="B264" s="13" t="s">
        <v>67</v>
      </c>
      <c r="C264" s="13" t="s">
        <v>245</v>
      </c>
      <c r="D264" s="13"/>
      <c r="E264" s="8">
        <f>E265</f>
        <v>2983.9</v>
      </c>
      <c r="F264" s="8">
        <f>F265</f>
        <v>2983.9</v>
      </c>
    </row>
    <row r="265" spans="1:6" s="17" customFormat="1" ht="12.75">
      <c r="A265" s="52" t="s">
        <v>246</v>
      </c>
      <c r="B265" s="43" t="s">
        <v>67</v>
      </c>
      <c r="C265" s="43" t="s">
        <v>247</v>
      </c>
      <c r="D265" s="43"/>
      <c r="E265" s="7">
        <f>E266</f>
        <v>2983.9</v>
      </c>
      <c r="F265" s="7">
        <f>F266</f>
        <v>2983.9</v>
      </c>
    </row>
    <row r="266" spans="1:6" s="17" customFormat="1" ht="51">
      <c r="A266" s="2" t="s">
        <v>141</v>
      </c>
      <c r="B266" s="43" t="s">
        <v>67</v>
      </c>
      <c r="C266" s="43" t="s">
        <v>247</v>
      </c>
      <c r="D266" s="43" t="s">
        <v>142</v>
      </c>
      <c r="E266" s="7">
        <v>2983.9</v>
      </c>
      <c r="F266" s="7">
        <v>2983.9</v>
      </c>
    </row>
    <row r="267" spans="1:6" s="17" customFormat="1" ht="38.25">
      <c r="A267" s="5" t="s">
        <v>214</v>
      </c>
      <c r="B267" s="43" t="s">
        <v>67</v>
      </c>
      <c r="C267" s="13" t="s">
        <v>215</v>
      </c>
      <c r="D267" s="13"/>
      <c r="E267" s="8">
        <f>E268</f>
        <v>8749.8</v>
      </c>
      <c r="F267" s="8">
        <f>F268</f>
        <v>8780.4</v>
      </c>
    </row>
    <row r="268" spans="1:6" s="17" customFormat="1" ht="76.5">
      <c r="A268" s="52" t="s">
        <v>248</v>
      </c>
      <c r="B268" s="43" t="s">
        <v>67</v>
      </c>
      <c r="C268" s="43" t="s">
        <v>249</v>
      </c>
      <c r="D268" s="43"/>
      <c r="E268" s="7">
        <f>E269</f>
        <v>8749.8</v>
      </c>
      <c r="F268" s="7">
        <f>F269</f>
        <v>8780.4</v>
      </c>
    </row>
    <row r="269" spans="1:6" s="17" customFormat="1" ht="51">
      <c r="A269" s="2" t="s">
        <v>141</v>
      </c>
      <c r="B269" s="43" t="s">
        <v>67</v>
      </c>
      <c r="C269" s="43" t="s">
        <v>249</v>
      </c>
      <c r="D269" s="43" t="s">
        <v>142</v>
      </c>
      <c r="E269" s="7">
        <v>8749.8</v>
      </c>
      <c r="F269" s="7">
        <v>8780.4</v>
      </c>
    </row>
    <row r="270" spans="1:6" s="17" customFormat="1" ht="76.5">
      <c r="A270" s="5" t="s">
        <v>250</v>
      </c>
      <c r="B270" s="43" t="s">
        <v>67</v>
      </c>
      <c r="C270" s="13" t="s">
        <v>251</v>
      </c>
      <c r="D270" s="13"/>
      <c r="E270" s="8">
        <f>E271</f>
        <v>3403</v>
      </c>
      <c r="F270" s="8">
        <f>F271</f>
        <v>3403</v>
      </c>
    </row>
    <row r="271" spans="1:6" s="17" customFormat="1" ht="25.5">
      <c r="A271" s="2" t="s">
        <v>252</v>
      </c>
      <c r="B271" s="43" t="s">
        <v>67</v>
      </c>
      <c r="C271" s="43" t="s">
        <v>253</v>
      </c>
      <c r="D271" s="43"/>
      <c r="E271" s="7">
        <f>E272</f>
        <v>3403</v>
      </c>
      <c r="F271" s="7">
        <f>F272</f>
        <v>3403</v>
      </c>
    </row>
    <row r="272" spans="1:6" s="17" customFormat="1" ht="25.5">
      <c r="A272" s="2" t="s">
        <v>96</v>
      </c>
      <c r="B272" s="43" t="s">
        <v>67</v>
      </c>
      <c r="C272" s="43" t="s">
        <v>253</v>
      </c>
      <c r="D272" s="43" t="s">
        <v>97</v>
      </c>
      <c r="E272" s="7">
        <v>3403</v>
      </c>
      <c r="F272" s="7">
        <v>3403</v>
      </c>
    </row>
    <row r="273" spans="1:6" s="17" customFormat="1" ht="51">
      <c r="A273" s="1" t="s">
        <v>378</v>
      </c>
      <c r="B273" s="43" t="s">
        <v>67</v>
      </c>
      <c r="C273" s="13" t="s">
        <v>254</v>
      </c>
      <c r="D273" s="13"/>
      <c r="E273" s="8">
        <f>E274</f>
        <v>25</v>
      </c>
      <c r="F273" s="8">
        <f>F274</f>
        <v>25</v>
      </c>
    </row>
    <row r="274" spans="1:6" s="17" customFormat="1" ht="12.75">
      <c r="A274" s="52" t="s">
        <v>255</v>
      </c>
      <c r="B274" s="43" t="s">
        <v>67</v>
      </c>
      <c r="C274" s="43" t="s">
        <v>256</v>
      </c>
      <c r="D274" s="43"/>
      <c r="E274" s="7">
        <f>E275</f>
        <v>25</v>
      </c>
      <c r="F274" s="7">
        <f>F275</f>
        <v>25</v>
      </c>
    </row>
    <row r="275" spans="1:6" s="17" customFormat="1" ht="25.5">
      <c r="A275" s="2" t="s">
        <v>96</v>
      </c>
      <c r="B275" s="43" t="s">
        <v>67</v>
      </c>
      <c r="C275" s="43" t="s">
        <v>256</v>
      </c>
      <c r="D275" s="43" t="s">
        <v>97</v>
      </c>
      <c r="E275" s="7">
        <v>25</v>
      </c>
      <c r="F275" s="7">
        <v>25</v>
      </c>
    </row>
    <row r="276" spans="1:6" s="17" customFormat="1" ht="63.75">
      <c r="A276" s="1" t="s">
        <v>237</v>
      </c>
      <c r="B276" s="43" t="s">
        <v>67</v>
      </c>
      <c r="C276" s="13" t="s">
        <v>257</v>
      </c>
      <c r="D276" s="13"/>
      <c r="E276" s="8">
        <f>E277</f>
        <v>35</v>
      </c>
      <c r="F276" s="8">
        <f>F277</f>
        <v>35</v>
      </c>
    </row>
    <row r="277" spans="1:6" s="17" customFormat="1" ht="12.75">
      <c r="A277" s="52" t="s">
        <v>255</v>
      </c>
      <c r="B277" s="43" t="s">
        <v>67</v>
      </c>
      <c r="C277" s="43" t="s">
        <v>258</v>
      </c>
      <c r="D277" s="43"/>
      <c r="E277" s="7">
        <f>E278</f>
        <v>35</v>
      </c>
      <c r="F277" s="7">
        <f>F278</f>
        <v>35</v>
      </c>
    </row>
    <row r="278" spans="1:6" s="17" customFormat="1" ht="25.5">
      <c r="A278" s="2" t="s">
        <v>96</v>
      </c>
      <c r="B278" s="43" t="s">
        <v>67</v>
      </c>
      <c r="C278" s="43" t="s">
        <v>258</v>
      </c>
      <c r="D278" s="43" t="s">
        <v>97</v>
      </c>
      <c r="E278" s="7">
        <v>35</v>
      </c>
      <c r="F278" s="7">
        <v>35</v>
      </c>
    </row>
    <row r="279" spans="1:6" s="17" customFormat="1" ht="51">
      <c r="A279" s="45" t="s">
        <v>384</v>
      </c>
      <c r="B279" s="43" t="s">
        <v>67</v>
      </c>
      <c r="C279" s="13" t="s">
        <v>115</v>
      </c>
      <c r="D279" s="13"/>
      <c r="E279" s="8">
        <f>E280</f>
        <v>45195.799999999996</v>
      </c>
      <c r="F279" s="8">
        <f>F280</f>
        <v>45474.6</v>
      </c>
    </row>
    <row r="280" spans="1:6" s="17" customFormat="1" ht="76.5">
      <c r="A280" s="52" t="s">
        <v>248</v>
      </c>
      <c r="B280" s="43" t="s">
        <v>67</v>
      </c>
      <c r="C280" s="43" t="s">
        <v>259</v>
      </c>
      <c r="D280" s="43"/>
      <c r="E280" s="7">
        <f>E281+E282+E283</f>
        <v>45195.799999999996</v>
      </c>
      <c r="F280" s="7">
        <f>F281+F282+F283</f>
        <v>45474.6</v>
      </c>
    </row>
    <row r="281" spans="1:6" s="17" customFormat="1" ht="76.5">
      <c r="A281" s="48" t="s">
        <v>94</v>
      </c>
      <c r="B281" s="43" t="s">
        <v>67</v>
      </c>
      <c r="C281" s="43" t="s">
        <v>259</v>
      </c>
      <c r="D281" s="43" t="s">
        <v>95</v>
      </c>
      <c r="E281" s="7">
        <v>37583.6</v>
      </c>
      <c r="F281" s="7">
        <v>37583.5</v>
      </c>
    </row>
    <row r="282" spans="1:6" s="17" customFormat="1" ht="25.5">
      <c r="A282" s="2" t="s">
        <v>96</v>
      </c>
      <c r="B282" s="43" t="s">
        <v>67</v>
      </c>
      <c r="C282" s="43" t="s">
        <v>259</v>
      </c>
      <c r="D282" s="43" t="s">
        <v>97</v>
      </c>
      <c r="E282" s="7">
        <v>7209.2</v>
      </c>
      <c r="F282" s="7">
        <v>7488.1</v>
      </c>
    </row>
    <row r="283" spans="1:6" s="17" customFormat="1" ht="12.75">
      <c r="A283" s="2" t="s">
        <v>98</v>
      </c>
      <c r="B283" s="43" t="s">
        <v>67</v>
      </c>
      <c r="C283" s="43" t="s">
        <v>259</v>
      </c>
      <c r="D283" s="43" t="s">
        <v>99</v>
      </c>
      <c r="E283" s="7">
        <v>403</v>
      </c>
      <c r="F283" s="7">
        <v>403</v>
      </c>
    </row>
    <row r="284" spans="1:6" s="17" customFormat="1" ht="51">
      <c r="A284" s="6" t="s">
        <v>385</v>
      </c>
      <c r="B284" s="10" t="s">
        <v>67</v>
      </c>
      <c r="C284" s="10" t="s">
        <v>228</v>
      </c>
      <c r="D284" s="10"/>
      <c r="E284" s="11">
        <f>E285</f>
        <v>1212.5</v>
      </c>
      <c r="F284" s="11">
        <f>F285</f>
        <v>1221</v>
      </c>
    </row>
    <row r="285" spans="1:6" s="17" customFormat="1" ht="51">
      <c r="A285" s="5" t="s">
        <v>386</v>
      </c>
      <c r="B285" s="13" t="s">
        <v>67</v>
      </c>
      <c r="C285" s="13" t="s">
        <v>113</v>
      </c>
      <c r="D285" s="13"/>
      <c r="E285" s="8">
        <f>E286</f>
        <v>1212.5</v>
      </c>
      <c r="F285" s="8">
        <f>F286</f>
        <v>1221</v>
      </c>
    </row>
    <row r="286" spans="1:6" s="17" customFormat="1" ht="76.5">
      <c r="A286" s="53" t="s">
        <v>248</v>
      </c>
      <c r="B286" s="43" t="s">
        <v>67</v>
      </c>
      <c r="C286" s="43" t="s">
        <v>260</v>
      </c>
      <c r="D286" s="43"/>
      <c r="E286" s="7">
        <f>E287+E288</f>
        <v>1212.5</v>
      </c>
      <c r="F286" s="7">
        <f>F287+F288</f>
        <v>1221</v>
      </c>
    </row>
    <row r="287" spans="1:6" s="17" customFormat="1" ht="76.5">
      <c r="A287" s="48" t="s">
        <v>94</v>
      </c>
      <c r="B287" s="43" t="s">
        <v>67</v>
      </c>
      <c r="C287" s="43" t="s">
        <v>260</v>
      </c>
      <c r="D287" s="43" t="s">
        <v>95</v>
      </c>
      <c r="E287" s="7">
        <v>946.5</v>
      </c>
      <c r="F287" s="7">
        <v>946.5</v>
      </c>
    </row>
    <row r="288" spans="1:6" s="17" customFormat="1" ht="25.5">
      <c r="A288" s="2" t="s">
        <v>96</v>
      </c>
      <c r="B288" s="43" t="s">
        <v>67</v>
      </c>
      <c r="C288" s="43" t="s">
        <v>260</v>
      </c>
      <c r="D288" s="43" t="s">
        <v>97</v>
      </c>
      <c r="E288" s="7">
        <v>266</v>
      </c>
      <c r="F288" s="7">
        <v>274.5</v>
      </c>
    </row>
    <row r="289" spans="1:6" s="16" customFormat="1" ht="12.75">
      <c r="A289" s="6" t="s">
        <v>81</v>
      </c>
      <c r="B289" s="29" t="s">
        <v>59</v>
      </c>
      <c r="C289" s="29"/>
      <c r="D289" s="29"/>
      <c r="E289" s="11">
        <f>E290+E309</f>
        <v>38260.899999999994</v>
      </c>
      <c r="F289" s="11">
        <f>F290+F309</f>
        <v>38528.299999999996</v>
      </c>
    </row>
    <row r="290" spans="1:6" s="17" customFormat="1" ht="12.75">
      <c r="A290" s="30" t="s">
        <v>4</v>
      </c>
      <c r="B290" s="31" t="s">
        <v>60</v>
      </c>
      <c r="C290" s="31"/>
      <c r="D290" s="31"/>
      <c r="E290" s="32">
        <f>E291</f>
        <v>34652.7</v>
      </c>
      <c r="F290" s="32">
        <f>F291</f>
        <v>34914.1</v>
      </c>
    </row>
    <row r="291" spans="1:6" s="17" customFormat="1" ht="51">
      <c r="A291" s="3" t="s">
        <v>387</v>
      </c>
      <c r="B291" s="10" t="s">
        <v>60</v>
      </c>
      <c r="C291" s="37">
        <v>1000000</v>
      </c>
      <c r="D291" s="54"/>
      <c r="E291" s="11">
        <f>E292+E297+E300+E303+E306</f>
        <v>34652.7</v>
      </c>
      <c r="F291" s="11">
        <f>F292+F297+F300+F303+F306</f>
        <v>34914.1</v>
      </c>
    </row>
    <row r="292" spans="1:6" s="17" customFormat="1" ht="127.5">
      <c r="A292" s="1" t="s">
        <v>379</v>
      </c>
      <c r="B292" s="13" t="s">
        <v>60</v>
      </c>
      <c r="C292" s="13" t="s">
        <v>261</v>
      </c>
      <c r="D292" s="13"/>
      <c r="E292" s="8">
        <f>E293+E295</f>
        <v>11935</v>
      </c>
      <c r="F292" s="8">
        <f>F293+F295</f>
        <v>11935</v>
      </c>
    </row>
    <row r="293" spans="1:6" s="17" customFormat="1" ht="38.25">
      <c r="A293" s="2" t="s">
        <v>262</v>
      </c>
      <c r="B293" s="43" t="s">
        <v>60</v>
      </c>
      <c r="C293" s="43" t="s">
        <v>263</v>
      </c>
      <c r="D293" s="43"/>
      <c r="E293" s="7">
        <f>E294</f>
        <v>8000</v>
      </c>
      <c r="F293" s="7">
        <f>F294</f>
        <v>8000</v>
      </c>
    </row>
    <row r="294" spans="1:6" s="17" customFormat="1" ht="12.75">
      <c r="A294" s="2" t="s">
        <v>98</v>
      </c>
      <c r="B294" s="43" t="s">
        <v>60</v>
      </c>
      <c r="C294" s="43" t="s">
        <v>263</v>
      </c>
      <c r="D294" s="43" t="s">
        <v>99</v>
      </c>
      <c r="E294" s="7">
        <v>8000</v>
      </c>
      <c r="F294" s="7">
        <v>8000</v>
      </c>
    </row>
    <row r="295" spans="1:6" s="17" customFormat="1" ht="25.5">
      <c r="A295" s="2" t="s">
        <v>264</v>
      </c>
      <c r="B295" s="43" t="s">
        <v>60</v>
      </c>
      <c r="C295" s="43" t="s">
        <v>265</v>
      </c>
      <c r="D295" s="43"/>
      <c r="E295" s="7">
        <f>E296</f>
        <v>3935</v>
      </c>
      <c r="F295" s="7">
        <f>F296</f>
        <v>3935</v>
      </c>
    </row>
    <row r="296" spans="1:6" s="17" customFormat="1" ht="51">
      <c r="A296" s="2" t="s">
        <v>141</v>
      </c>
      <c r="B296" s="43" t="s">
        <v>60</v>
      </c>
      <c r="C296" s="43" t="s">
        <v>265</v>
      </c>
      <c r="D296" s="43" t="s">
        <v>142</v>
      </c>
      <c r="E296" s="7">
        <v>3935</v>
      </c>
      <c r="F296" s="7">
        <v>3935</v>
      </c>
    </row>
    <row r="297" spans="1:6" s="17" customFormat="1" ht="63.75">
      <c r="A297" s="1" t="s">
        <v>266</v>
      </c>
      <c r="B297" s="43" t="s">
        <v>60</v>
      </c>
      <c r="C297" s="13" t="s">
        <v>267</v>
      </c>
      <c r="D297" s="13"/>
      <c r="E297" s="8">
        <f>E298</f>
        <v>15</v>
      </c>
      <c r="F297" s="8">
        <f>F298</f>
        <v>15</v>
      </c>
    </row>
    <row r="298" spans="1:6" s="17" customFormat="1" ht="25.5">
      <c r="A298" s="2" t="s">
        <v>264</v>
      </c>
      <c r="B298" s="43" t="s">
        <v>60</v>
      </c>
      <c r="C298" s="43" t="s">
        <v>268</v>
      </c>
      <c r="D298" s="43"/>
      <c r="E298" s="7">
        <f>E299</f>
        <v>15</v>
      </c>
      <c r="F298" s="7">
        <f>F299</f>
        <v>15</v>
      </c>
    </row>
    <row r="299" spans="1:6" s="17" customFormat="1" ht="51">
      <c r="A299" s="2" t="s">
        <v>141</v>
      </c>
      <c r="B299" s="43" t="s">
        <v>60</v>
      </c>
      <c r="C299" s="43" t="s">
        <v>268</v>
      </c>
      <c r="D299" s="43" t="s">
        <v>142</v>
      </c>
      <c r="E299" s="7">
        <v>15</v>
      </c>
      <c r="F299" s="7">
        <v>15</v>
      </c>
    </row>
    <row r="300" spans="1:6" s="17" customFormat="1" ht="38.25">
      <c r="A300" s="5" t="s">
        <v>380</v>
      </c>
      <c r="B300" s="43" t="s">
        <v>60</v>
      </c>
      <c r="C300" s="13" t="s">
        <v>269</v>
      </c>
      <c r="D300" s="13"/>
      <c r="E300" s="8">
        <f>E301</f>
        <v>8462.5</v>
      </c>
      <c r="F300" s="8">
        <f>F301</f>
        <v>8511</v>
      </c>
    </row>
    <row r="301" spans="1:6" s="17" customFormat="1" ht="12.75">
      <c r="A301" s="48" t="s">
        <v>270</v>
      </c>
      <c r="B301" s="43" t="s">
        <v>60</v>
      </c>
      <c r="C301" s="43" t="s">
        <v>271</v>
      </c>
      <c r="D301" s="43"/>
      <c r="E301" s="7">
        <f>E302</f>
        <v>8462.5</v>
      </c>
      <c r="F301" s="7">
        <f>F302</f>
        <v>8511</v>
      </c>
    </row>
    <row r="302" spans="1:6" s="17" customFormat="1" ht="51">
      <c r="A302" s="2" t="s">
        <v>141</v>
      </c>
      <c r="B302" s="43" t="s">
        <v>60</v>
      </c>
      <c r="C302" s="43" t="s">
        <v>271</v>
      </c>
      <c r="D302" s="43" t="s">
        <v>142</v>
      </c>
      <c r="E302" s="7">
        <v>8462.5</v>
      </c>
      <c r="F302" s="7">
        <v>8511</v>
      </c>
    </row>
    <row r="303" spans="1:6" s="17" customFormat="1" ht="51">
      <c r="A303" s="1" t="s">
        <v>272</v>
      </c>
      <c r="B303" s="43" t="s">
        <v>60</v>
      </c>
      <c r="C303" s="13" t="s">
        <v>273</v>
      </c>
      <c r="D303" s="13"/>
      <c r="E303" s="8">
        <f>E304</f>
        <v>14190.2</v>
      </c>
      <c r="F303" s="8">
        <f>F304</f>
        <v>14403.1</v>
      </c>
    </row>
    <row r="304" spans="1:6" s="17" customFormat="1" ht="12.75">
      <c r="A304" s="48" t="s">
        <v>274</v>
      </c>
      <c r="B304" s="43" t="s">
        <v>60</v>
      </c>
      <c r="C304" s="43" t="s">
        <v>275</v>
      </c>
      <c r="D304" s="43"/>
      <c r="E304" s="7">
        <f>E305</f>
        <v>14190.2</v>
      </c>
      <c r="F304" s="7">
        <f>F305</f>
        <v>14403.1</v>
      </c>
    </row>
    <row r="305" spans="1:6" s="17" customFormat="1" ht="51">
      <c r="A305" s="2" t="s">
        <v>141</v>
      </c>
      <c r="B305" s="43" t="s">
        <v>60</v>
      </c>
      <c r="C305" s="43" t="s">
        <v>275</v>
      </c>
      <c r="D305" s="43" t="s">
        <v>142</v>
      </c>
      <c r="E305" s="7">
        <v>14190.2</v>
      </c>
      <c r="F305" s="7">
        <v>14403.1</v>
      </c>
    </row>
    <row r="306" spans="1:6" s="17" customFormat="1" ht="63.75">
      <c r="A306" s="1" t="s">
        <v>237</v>
      </c>
      <c r="B306" s="43" t="s">
        <v>60</v>
      </c>
      <c r="C306" s="13" t="s">
        <v>276</v>
      </c>
      <c r="D306" s="13"/>
      <c r="E306" s="8">
        <f>E307</f>
        <v>50</v>
      </c>
      <c r="F306" s="8">
        <f>F307</f>
        <v>50</v>
      </c>
    </row>
    <row r="307" spans="1:6" s="17" customFormat="1" ht="51">
      <c r="A307" s="2" t="s">
        <v>141</v>
      </c>
      <c r="B307" s="43" t="s">
        <v>60</v>
      </c>
      <c r="C307" s="43" t="s">
        <v>277</v>
      </c>
      <c r="D307" s="43" t="s">
        <v>142</v>
      </c>
      <c r="E307" s="7">
        <v>50</v>
      </c>
      <c r="F307" s="7">
        <v>50</v>
      </c>
    </row>
    <row r="308" spans="1:6" s="17" customFormat="1" ht="25.5">
      <c r="A308" s="30" t="s">
        <v>82</v>
      </c>
      <c r="B308" s="31" t="s">
        <v>61</v>
      </c>
      <c r="C308" s="31"/>
      <c r="D308" s="31"/>
      <c r="E308" s="32">
        <f aca="true" t="shared" si="11" ref="E308:F310">E309</f>
        <v>3608.2</v>
      </c>
      <c r="F308" s="32">
        <f t="shared" si="11"/>
        <v>3614.2000000000003</v>
      </c>
    </row>
    <row r="309" spans="1:6" s="17" customFormat="1" ht="51">
      <c r="A309" s="3" t="s">
        <v>387</v>
      </c>
      <c r="B309" s="10" t="s">
        <v>61</v>
      </c>
      <c r="C309" s="37">
        <v>1000000</v>
      </c>
      <c r="D309" s="54"/>
      <c r="E309" s="11">
        <f>E310</f>
        <v>3608.2</v>
      </c>
      <c r="F309" s="11">
        <f>F310</f>
        <v>3614.2000000000003</v>
      </c>
    </row>
    <row r="310" spans="1:6" s="17" customFormat="1" ht="51">
      <c r="A310" s="1" t="s">
        <v>388</v>
      </c>
      <c r="B310" s="13" t="s">
        <v>61</v>
      </c>
      <c r="C310" s="13" t="s">
        <v>109</v>
      </c>
      <c r="D310" s="13"/>
      <c r="E310" s="8">
        <f t="shared" si="11"/>
        <v>3608.2</v>
      </c>
      <c r="F310" s="8">
        <f t="shared" si="11"/>
        <v>3614.2000000000003</v>
      </c>
    </row>
    <row r="311" spans="1:6" s="17" customFormat="1" ht="76.5">
      <c r="A311" s="53" t="s">
        <v>248</v>
      </c>
      <c r="B311" s="43" t="s">
        <v>61</v>
      </c>
      <c r="C311" s="43" t="s">
        <v>278</v>
      </c>
      <c r="D311" s="43"/>
      <c r="E311" s="7">
        <f>E312+E313+E314</f>
        <v>3608.2</v>
      </c>
      <c r="F311" s="7">
        <f>F312+F313+F314</f>
        <v>3614.2000000000003</v>
      </c>
    </row>
    <row r="312" spans="1:6" s="17" customFormat="1" ht="76.5">
      <c r="A312" s="48" t="s">
        <v>94</v>
      </c>
      <c r="B312" s="43" t="s">
        <v>61</v>
      </c>
      <c r="C312" s="43" t="s">
        <v>278</v>
      </c>
      <c r="D312" s="43" t="s">
        <v>95</v>
      </c>
      <c r="E312" s="7">
        <v>3268</v>
      </c>
      <c r="F312" s="7">
        <v>3267.9</v>
      </c>
    </row>
    <row r="313" spans="1:6" s="17" customFormat="1" ht="25.5">
      <c r="A313" s="2" t="s">
        <v>96</v>
      </c>
      <c r="B313" s="43" t="s">
        <v>61</v>
      </c>
      <c r="C313" s="43" t="s">
        <v>278</v>
      </c>
      <c r="D313" s="43" t="s">
        <v>97</v>
      </c>
      <c r="E313" s="7">
        <v>334.2</v>
      </c>
      <c r="F313" s="7">
        <v>340.3</v>
      </c>
    </row>
    <row r="314" spans="1:6" s="17" customFormat="1" ht="12.75">
      <c r="A314" s="2" t="s">
        <v>98</v>
      </c>
      <c r="B314" s="43" t="s">
        <v>61</v>
      </c>
      <c r="C314" s="43" t="s">
        <v>278</v>
      </c>
      <c r="D314" s="43" t="s">
        <v>99</v>
      </c>
      <c r="E314" s="7">
        <v>6</v>
      </c>
      <c r="F314" s="7">
        <v>6</v>
      </c>
    </row>
    <row r="315" spans="1:6" s="16" customFormat="1" ht="12.75">
      <c r="A315" s="6" t="s">
        <v>16</v>
      </c>
      <c r="B315" s="29" t="s">
        <v>83</v>
      </c>
      <c r="C315" s="29"/>
      <c r="D315" s="29"/>
      <c r="E315" s="11">
        <f>E316+E320+E346</f>
        <v>68909.8</v>
      </c>
      <c r="F315" s="11">
        <f>F316+F320+F346</f>
        <v>67011.4</v>
      </c>
    </row>
    <row r="316" spans="1:6" s="17" customFormat="1" ht="12.75">
      <c r="A316" s="30" t="s">
        <v>19</v>
      </c>
      <c r="B316" s="31" t="s">
        <v>70</v>
      </c>
      <c r="C316" s="31"/>
      <c r="D316" s="31"/>
      <c r="E316" s="32">
        <f aca="true" t="shared" si="12" ref="E316:F318">E317</f>
        <v>1841</v>
      </c>
      <c r="F316" s="32">
        <f t="shared" si="12"/>
        <v>1841</v>
      </c>
    </row>
    <row r="317" spans="1:6" s="16" customFormat="1" ht="12.75">
      <c r="A317" s="3" t="s">
        <v>90</v>
      </c>
      <c r="B317" s="10" t="s">
        <v>70</v>
      </c>
      <c r="C317" s="10" t="s">
        <v>91</v>
      </c>
      <c r="D317" s="10"/>
      <c r="E317" s="11">
        <f t="shared" si="12"/>
        <v>1841</v>
      </c>
      <c r="F317" s="11">
        <f t="shared" si="12"/>
        <v>1841</v>
      </c>
    </row>
    <row r="318" spans="1:6" s="17" customFormat="1" ht="25.5">
      <c r="A318" s="2" t="s">
        <v>279</v>
      </c>
      <c r="B318" s="43" t="s">
        <v>70</v>
      </c>
      <c r="C318" s="43" t="s">
        <v>280</v>
      </c>
      <c r="D318" s="43"/>
      <c r="E318" s="7">
        <f t="shared" si="12"/>
        <v>1841</v>
      </c>
      <c r="F318" s="7">
        <f t="shared" si="12"/>
        <v>1841</v>
      </c>
    </row>
    <row r="319" spans="1:6" s="17" customFormat="1" ht="25.5">
      <c r="A319" s="2" t="s">
        <v>100</v>
      </c>
      <c r="B319" s="43" t="s">
        <v>70</v>
      </c>
      <c r="C319" s="43" t="s">
        <v>280</v>
      </c>
      <c r="D319" s="43" t="s">
        <v>101</v>
      </c>
      <c r="E319" s="7">
        <f>778+115+158+790</f>
        <v>1841</v>
      </c>
      <c r="F319" s="7">
        <f>778+115+158+790</f>
        <v>1841</v>
      </c>
    </row>
    <row r="320" spans="1:6" s="17" customFormat="1" ht="12.75">
      <c r="A320" s="30" t="s">
        <v>0</v>
      </c>
      <c r="B320" s="31" t="s">
        <v>71</v>
      </c>
      <c r="C320" s="31"/>
      <c r="D320" s="31"/>
      <c r="E320" s="32">
        <f>E321+E325+E331+E335+E339+E343</f>
        <v>7507</v>
      </c>
      <c r="F320" s="32">
        <f>F321+F325+F331+F335+F339+F343</f>
        <v>7507</v>
      </c>
    </row>
    <row r="321" spans="1:6" s="17" customFormat="1" ht="38.25">
      <c r="A321" s="3" t="s">
        <v>394</v>
      </c>
      <c r="B321" s="10" t="s">
        <v>71</v>
      </c>
      <c r="C321" s="10" t="s">
        <v>173</v>
      </c>
      <c r="D321" s="10"/>
      <c r="E321" s="11">
        <f aca="true" t="shared" si="13" ref="E321:F323">E322</f>
        <v>100</v>
      </c>
      <c r="F321" s="11">
        <f t="shared" si="13"/>
        <v>100</v>
      </c>
    </row>
    <row r="322" spans="1:6" s="17" customFormat="1" ht="51">
      <c r="A322" s="1" t="s">
        <v>281</v>
      </c>
      <c r="B322" s="13" t="s">
        <v>71</v>
      </c>
      <c r="C322" s="13" t="s">
        <v>334</v>
      </c>
      <c r="D322" s="13"/>
      <c r="E322" s="8">
        <f t="shared" si="13"/>
        <v>100</v>
      </c>
      <c r="F322" s="8">
        <f t="shared" si="13"/>
        <v>100</v>
      </c>
    </row>
    <row r="323" spans="1:6" s="17" customFormat="1" ht="63.75">
      <c r="A323" s="2" t="s">
        <v>282</v>
      </c>
      <c r="B323" s="43" t="s">
        <v>71</v>
      </c>
      <c r="C323" s="43" t="s">
        <v>358</v>
      </c>
      <c r="D323" s="43"/>
      <c r="E323" s="7">
        <f t="shared" si="13"/>
        <v>100</v>
      </c>
      <c r="F323" s="7">
        <f t="shared" si="13"/>
        <v>100</v>
      </c>
    </row>
    <row r="324" spans="1:6" s="17" customFormat="1" ht="25.5">
      <c r="A324" s="2" t="s">
        <v>100</v>
      </c>
      <c r="B324" s="43" t="s">
        <v>71</v>
      </c>
      <c r="C324" s="43" t="s">
        <v>358</v>
      </c>
      <c r="D324" s="43" t="s">
        <v>101</v>
      </c>
      <c r="E324" s="7">
        <v>100</v>
      </c>
      <c r="F324" s="7">
        <v>100</v>
      </c>
    </row>
    <row r="325" spans="1:6" s="17" customFormat="1" ht="51">
      <c r="A325" s="36" t="s">
        <v>383</v>
      </c>
      <c r="B325" s="10" t="s">
        <v>71</v>
      </c>
      <c r="C325" s="10" t="s">
        <v>189</v>
      </c>
      <c r="D325" s="46"/>
      <c r="E325" s="32">
        <f>E326</f>
        <v>2018</v>
      </c>
      <c r="F325" s="32">
        <f>F326</f>
        <v>2018</v>
      </c>
    </row>
    <row r="326" spans="1:6" s="17" customFormat="1" ht="51">
      <c r="A326" s="5" t="s">
        <v>198</v>
      </c>
      <c r="B326" s="43" t="s">
        <v>71</v>
      </c>
      <c r="C326" s="13" t="s">
        <v>199</v>
      </c>
      <c r="D326" s="13"/>
      <c r="E326" s="8">
        <f>E327+E329</f>
        <v>2018</v>
      </c>
      <c r="F326" s="8">
        <f>F327+F329</f>
        <v>2018</v>
      </c>
    </row>
    <row r="327" spans="1:6" s="17" customFormat="1" ht="76.5">
      <c r="A327" s="2" t="s">
        <v>288</v>
      </c>
      <c r="B327" s="43" t="s">
        <v>71</v>
      </c>
      <c r="C327" s="43" t="s">
        <v>289</v>
      </c>
      <c r="D327" s="46"/>
      <c r="E327" s="7">
        <f>E328</f>
        <v>400.8</v>
      </c>
      <c r="F327" s="7">
        <f>F328</f>
        <v>400.8</v>
      </c>
    </row>
    <row r="328" spans="1:6" s="17" customFormat="1" ht="51">
      <c r="A328" s="2" t="s">
        <v>141</v>
      </c>
      <c r="B328" s="43" t="s">
        <v>71</v>
      </c>
      <c r="C328" s="43" t="s">
        <v>289</v>
      </c>
      <c r="D328" s="43" t="s">
        <v>142</v>
      </c>
      <c r="E328" s="7">
        <v>400.8</v>
      </c>
      <c r="F328" s="7">
        <v>400.8</v>
      </c>
    </row>
    <row r="329" spans="1:6" s="17" customFormat="1" ht="38.25">
      <c r="A329" s="2" t="s">
        <v>290</v>
      </c>
      <c r="B329" s="43" t="s">
        <v>71</v>
      </c>
      <c r="C329" s="43" t="s">
        <v>291</v>
      </c>
      <c r="D329" s="46"/>
      <c r="E329" s="7">
        <f>E330</f>
        <v>1617.2</v>
      </c>
      <c r="F329" s="7">
        <f>F330</f>
        <v>1617.2</v>
      </c>
    </row>
    <row r="330" spans="1:6" s="17" customFormat="1" ht="51">
      <c r="A330" s="2" t="s">
        <v>141</v>
      </c>
      <c r="B330" s="43" t="s">
        <v>71</v>
      </c>
      <c r="C330" s="43" t="s">
        <v>291</v>
      </c>
      <c r="D330" s="43" t="s">
        <v>142</v>
      </c>
      <c r="E330" s="7">
        <v>1617.2</v>
      </c>
      <c r="F330" s="7">
        <v>1617.2</v>
      </c>
    </row>
    <row r="331" spans="1:6" s="17" customFormat="1" ht="51">
      <c r="A331" s="3" t="s">
        <v>387</v>
      </c>
      <c r="B331" s="10" t="s">
        <v>71</v>
      </c>
      <c r="C331" s="37">
        <v>1000000</v>
      </c>
      <c r="D331" s="54"/>
      <c r="E331" s="11">
        <f aca="true" t="shared" si="14" ref="E331:F333">E332</f>
        <v>50</v>
      </c>
      <c r="F331" s="11">
        <f t="shared" si="14"/>
        <v>50</v>
      </c>
    </row>
    <row r="332" spans="1:6" s="17" customFormat="1" ht="51">
      <c r="A332" s="1" t="s">
        <v>281</v>
      </c>
      <c r="B332" s="43" t="s">
        <v>71</v>
      </c>
      <c r="C332" s="13" t="s">
        <v>286</v>
      </c>
      <c r="D332" s="13"/>
      <c r="E332" s="8">
        <f t="shared" si="14"/>
        <v>50</v>
      </c>
      <c r="F332" s="8">
        <f t="shared" si="14"/>
        <v>50</v>
      </c>
    </row>
    <row r="333" spans="1:6" s="17" customFormat="1" ht="63.75">
      <c r="A333" s="52" t="s">
        <v>282</v>
      </c>
      <c r="B333" s="43" t="s">
        <v>71</v>
      </c>
      <c r="C333" s="43" t="s">
        <v>357</v>
      </c>
      <c r="D333" s="43"/>
      <c r="E333" s="7">
        <f t="shared" si="14"/>
        <v>50</v>
      </c>
      <c r="F333" s="7">
        <f t="shared" si="14"/>
        <v>50</v>
      </c>
    </row>
    <row r="334" spans="1:6" s="17" customFormat="1" ht="25.5">
      <c r="A334" s="2" t="s">
        <v>100</v>
      </c>
      <c r="B334" s="43" t="s">
        <v>71</v>
      </c>
      <c r="C334" s="43" t="s">
        <v>357</v>
      </c>
      <c r="D334" s="43" t="s">
        <v>101</v>
      </c>
      <c r="E334" s="7">
        <v>50</v>
      </c>
      <c r="F334" s="7">
        <v>50</v>
      </c>
    </row>
    <row r="335" spans="1:6" s="17" customFormat="1" ht="51">
      <c r="A335" s="3" t="s">
        <v>283</v>
      </c>
      <c r="B335" s="10" t="s">
        <v>71</v>
      </c>
      <c r="C335" s="10" t="s">
        <v>284</v>
      </c>
      <c r="D335" s="10"/>
      <c r="E335" s="11">
        <f aca="true" t="shared" si="15" ref="E335:F337">E336</f>
        <v>1972</v>
      </c>
      <c r="F335" s="11">
        <f t="shared" si="15"/>
        <v>1972</v>
      </c>
    </row>
    <row r="336" spans="1:6" s="17" customFormat="1" ht="51">
      <c r="A336" s="1" t="s">
        <v>381</v>
      </c>
      <c r="B336" s="43" t="s">
        <v>71</v>
      </c>
      <c r="C336" s="13" t="s">
        <v>335</v>
      </c>
      <c r="D336" s="13"/>
      <c r="E336" s="8">
        <f t="shared" si="15"/>
        <v>1972</v>
      </c>
      <c r="F336" s="8">
        <f t="shared" si="15"/>
        <v>1972</v>
      </c>
    </row>
    <row r="337" spans="1:6" s="17" customFormat="1" ht="25.5">
      <c r="A337" s="2" t="s">
        <v>285</v>
      </c>
      <c r="B337" s="43" t="s">
        <v>71</v>
      </c>
      <c r="C337" s="43" t="s">
        <v>336</v>
      </c>
      <c r="D337" s="43"/>
      <c r="E337" s="7">
        <f t="shared" si="15"/>
        <v>1972</v>
      </c>
      <c r="F337" s="7">
        <f t="shared" si="15"/>
        <v>1972</v>
      </c>
    </row>
    <row r="338" spans="1:6" s="17" customFormat="1" ht="51">
      <c r="A338" s="2" t="s">
        <v>141</v>
      </c>
      <c r="B338" s="43" t="s">
        <v>71</v>
      </c>
      <c r="C338" s="43" t="s">
        <v>336</v>
      </c>
      <c r="D338" s="43" t="s">
        <v>142</v>
      </c>
      <c r="E338" s="7">
        <v>1972</v>
      </c>
      <c r="F338" s="7">
        <v>1972</v>
      </c>
    </row>
    <row r="339" spans="1:6" s="17" customFormat="1" ht="51">
      <c r="A339" s="6" t="s">
        <v>389</v>
      </c>
      <c r="B339" s="10" t="s">
        <v>71</v>
      </c>
      <c r="C339" s="37">
        <v>1300000</v>
      </c>
      <c r="D339" s="10"/>
      <c r="E339" s="11">
        <f aca="true" t="shared" si="16" ref="E339:F341">E340</f>
        <v>700</v>
      </c>
      <c r="F339" s="11">
        <f t="shared" si="16"/>
        <v>700</v>
      </c>
    </row>
    <row r="340" spans="1:6" s="17" customFormat="1" ht="51">
      <c r="A340" s="1" t="s">
        <v>281</v>
      </c>
      <c r="B340" s="43" t="s">
        <v>71</v>
      </c>
      <c r="C340" s="13" t="s">
        <v>287</v>
      </c>
      <c r="D340" s="46"/>
      <c r="E340" s="8">
        <f t="shared" si="16"/>
        <v>700</v>
      </c>
      <c r="F340" s="8">
        <f t="shared" si="16"/>
        <v>700</v>
      </c>
    </row>
    <row r="341" spans="1:6" s="17" customFormat="1" ht="63.75">
      <c r="A341" s="2" t="s">
        <v>282</v>
      </c>
      <c r="B341" s="43" t="s">
        <v>71</v>
      </c>
      <c r="C341" s="43" t="s">
        <v>359</v>
      </c>
      <c r="D341" s="43"/>
      <c r="E341" s="7">
        <f t="shared" si="16"/>
        <v>700</v>
      </c>
      <c r="F341" s="7">
        <f t="shared" si="16"/>
        <v>700</v>
      </c>
    </row>
    <row r="342" spans="1:6" s="17" customFormat="1" ht="25.5">
      <c r="A342" s="2" t="s">
        <v>100</v>
      </c>
      <c r="B342" s="43" t="s">
        <v>71</v>
      </c>
      <c r="C342" s="43" t="s">
        <v>359</v>
      </c>
      <c r="D342" s="43" t="s">
        <v>101</v>
      </c>
      <c r="E342" s="7">
        <v>700</v>
      </c>
      <c r="F342" s="7">
        <v>700</v>
      </c>
    </row>
    <row r="343" spans="1:6" s="16" customFormat="1" ht="12.75">
      <c r="A343" s="3" t="s">
        <v>90</v>
      </c>
      <c r="B343" s="10" t="s">
        <v>71</v>
      </c>
      <c r="C343" s="10" t="s">
        <v>91</v>
      </c>
      <c r="D343" s="10"/>
      <c r="E343" s="11">
        <f>E344</f>
        <v>2667</v>
      </c>
      <c r="F343" s="11">
        <f>F344</f>
        <v>2667</v>
      </c>
    </row>
    <row r="344" spans="1:6" s="17" customFormat="1" ht="63.75">
      <c r="A344" s="2" t="s">
        <v>282</v>
      </c>
      <c r="B344" s="43" t="s">
        <v>71</v>
      </c>
      <c r="C344" s="43" t="s">
        <v>360</v>
      </c>
      <c r="D344" s="43"/>
      <c r="E344" s="7">
        <f>E345</f>
        <v>2667</v>
      </c>
      <c r="F344" s="7">
        <f>F345</f>
        <v>2667</v>
      </c>
    </row>
    <row r="345" spans="1:6" s="17" customFormat="1" ht="25.5">
      <c r="A345" s="2" t="s">
        <v>100</v>
      </c>
      <c r="B345" s="43" t="s">
        <v>71</v>
      </c>
      <c r="C345" s="43" t="s">
        <v>360</v>
      </c>
      <c r="D345" s="43" t="s">
        <v>101</v>
      </c>
      <c r="E345" s="7">
        <v>2667</v>
      </c>
      <c r="F345" s="7">
        <v>2667</v>
      </c>
    </row>
    <row r="346" spans="1:6" s="17" customFormat="1" ht="12.75">
      <c r="A346" s="30" t="s">
        <v>33</v>
      </c>
      <c r="B346" s="31" t="s">
        <v>47</v>
      </c>
      <c r="C346" s="31"/>
      <c r="D346" s="31"/>
      <c r="E346" s="32">
        <f>E347</f>
        <v>59561.8</v>
      </c>
      <c r="F346" s="32">
        <f>F347</f>
        <v>57663.4</v>
      </c>
    </row>
    <row r="347" spans="1:6" s="17" customFormat="1" ht="51">
      <c r="A347" s="6" t="s">
        <v>383</v>
      </c>
      <c r="B347" s="10" t="s">
        <v>47</v>
      </c>
      <c r="C347" s="10" t="s">
        <v>189</v>
      </c>
      <c r="D347" s="10"/>
      <c r="E347" s="11">
        <f>E351+E348</f>
        <v>59561.8</v>
      </c>
      <c r="F347" s="11">
        <f>F351+F348</f>
        <v>57663.4</v>
      </c>
    </row>
    <row r="348" spans="1:6" s="17" customFormat="1" ht="51">
      <c r="A348" s="5" t="s">
        <v>190</v>
      </c>
      <c r="B348" s="55" t="s">
        <v>47</v>
      </c>
      <c r="C348" s="13" t="s">
        <v>191</v>
      </c>
      <c r="D348" s="13"/>
      <c r="E348" s="8">
        <f>E349</f>
        <v>23340.4</v>
      </c>
      <c r="F348" s="8">
        <f>F349</f>
        <v>23340.4</v>
      </c>
    </row>
    <row r="349" spans="1:6" s="17" customFormat="1" ht="76.5">
      <c r="A349" s="2" t="s">
        <v>196</v>
      </c>
      <c r="B349" s="55" t="s">
        <v>47</v>
      </c>
      <c r="C349" s="55" t="s">
        <v>197</v>
      </c>
      <c r="D349" s="55"/>
      <c r="E349" s="7">
        <f>E350</f>
        <v>23340.4</v>
      </c>
      <c r="F349" s="7">
        <f>F350</f>
        <v>23340.4</v>
      </c>
    </row>
    <row r="350" spans="1:6" s="17" customFormat="1" ht="51">
      <c r="A350" s="2" t="s">
        <v>141</v>
      </c>
      <c r="B350" s="55" t="s">
        <v>47</v>
      </c>
      <c r="C350" s="55" t="s">
        <v>197</v>
      </c>
      <c r="D350" s="55" t="s">
        <v>142</v>
      </c>
      <c r="E350" s="7">
        <v>23340.4</v>
      </c>
      <c r="F350" s="7">
        <v>23340.4</v>
      </c>
    </row>
    <row r="351" spans="1:6" s="17" customFormat="1" ht="51">
      <c r="A351" s="1" t="s">
        <v>292</v>
      </c>
      <c r="B351" s="13" t="s">
        <v>47</v>
      </c>
      <c r="C351" s="13" t="s">
        <v>293</v>
      </c>
      <c r="D351" s="13"/>
      <c r="E351" s="8">
        <f>E352+E354+E356+E358+E362+E360</f>
        <v>36221.4</v>
      </c>
      <c r="F351" s="8">
        <f>F352+F354+F356+F358+F362+F360</f>
        <v>34323</v>
      </c>
    </row>
    <row r="352" spans="1:6" s="17" customFormat="1" ht="76.5">
      <c r="A352" s="2" t="s">
        <v>361</v>
      </c>
      <c r="B352" s="13" t="s">
        <v>47</v>
      </c>
      <c r="C352" s="43" t="s">
        <v>362</v>
      </c>
      <c r="D352" s="43"/>
      <c r="E352" s="8">
        <f>E353</f>
        <v>918.9</v>
      </c>
      <c r="F352" s="8">
        <f>F353</f>
        <v>0</v>
      </c>
    </row>
    <row r="353" spans="1:6" s="17" customFormat="1" ht="25.5">
      <c r="A353" s="2" t="s">
        <v>100</v>
      </c>
      <c r="B353" s="13" t="s">
        <v>47</v>
      </c>
      <c r="C353" s="43" t="s">
        <v>362</v>
      </c>
      <c r="D353" s="43" t="s">
        <v>101</v>
      </c>
      <c r="E353" s="8">
        <v>918.9</v>
      </c>
      <c r="F353" s="8">
        <v>0</v>
      </c>
    </row>
    <row r="354" spans="1:6" s="17" customFormat="1" ht="89.25">
      <c r="A354" s="2" t="s">
        <v>294</v>
      </c>
      <c r="B354" s="13" t="s">
        <v>47</v>
      </c>
      <c r="C354" s="43" t="s">
        <v>295</v>
      </c>
      <c r="D354" s="43"/>
      <c r="E354" s="7">
        <f>E355</f>
        <v>3220.9</v>
      </c>
      <c r="F354" s="7">
        <f>F355</f>
        <v>3220.9</v>
      </c>
    </row>
    <row r="355" spans="1:6" s="17" customFormat="1" ht="25.5">
      <c r="A355" s="2" t="s">
        <v>100</v>
      </c>
      <c r="B355" s="13" t="s">
        <v>47</v>
      </c>
      <c r="C355" s="43" t="s">
        <v>295</v>
      </c>
      <c r="D355" s="43" t="s">
        <v>101</v>
      </c>
      <c r="E355" s="7">
        <v>3220.9</v>
      </c>
      <c r="F355" s="7">
        <v>3220.9</v>
      </c>
    </row>
    <row r="356" spans="1:6" s="17" customFormat="1" ht="63.75">
      <c r="A356" s="48" t="s">
        <v>296</v>
      </c>
      <c r="B356" s="43" t="s">
        <v>47</v>
      </c>
      <c r="C356" s="43" t="s">
        <v>297</v>
      </c>
      <c r="D356" s="43"/>
      <c r="E356" s="7">
        <f>E357</f>
        <v>979.5</v>
      </c>
      <c r="F356" s="7">
        <f>F357</f>
        <v>0</v>
      </c>
    </row>
    <row r="357" spans="1:6" s="17" customFormat="1" ht="12.75">
      <c r="A357" s="2" t="s">
        <v>298</v>
      </c>
      <c r="B357" s="43" t="s">
        <v>47</v>
      </c>
      <c r="C357" s="43" t="s">
        <v>297</v>
      </c>
      <c r="D357" s="43" t="s">
        <v>101</v>
      </c>
      <c r="E357" s="7">
        <v>979.5</v>
      </c>
      <c r="F357" s="7">
        <v>0</v>
      </c>
    </row>
    <row r="358" spans="1:6" s="17" customFormat="1" ht="12.75">
      <c r="A358" s="2" t="s">
        <v>301</v>
      </c>
      <c r="B358" s="43" t="s">
        <v>47</v>
      </c>
      <c r="C358" s="43" t="s">
        <v>302</v>
      </c>
      <c r="D358" s="43"/>
      <c r="E358" s="7">
        <f>E359</f>
        <v>4121.2</v>
      </c>
      <c r="F358" s="7">
        <f>F359</f>
        <v>4121.2</v>
      </c>
    </row>
    <row r="359" spans="1:6" s="17" customFormat="1" ht="12.75">
      <c r="A359" s="2" t="s">
        <v>298</v>
      </c>
      <c r="B359" s="43" t="s">
        <v>47</v>
      </c>
      <c r="C359" s="43" t="s">
        <v>302</v>
      </c>
      <c r="D359" s="43" t="s">
        <v>101</v>
      </c>
      <c r="E359" s="7">
        <v>4121.2</v>
      </c>
      <c r="F359" s="7">
        <v>4121.2</v>
      </c>
    </row>
    <row r="360" spans="1:6" s="17" customFormat="1" ht="25.5">
      <c r="A360" s="2" t="s">
        <v>303</v>
      </c>
      <c r="B360" s="43" t="s">
        <v>47</v>
      </c>
      <c r="C360" s="43" t="s">
        <v>304</v>
      </c>
      <c r="D360" s="43"/>
      <c r="E360" s="7">
        <f>E361</f>
        <v>6679.3</v>
      </c>
      <c r="F360" s="7">
        <f>F361</f>
        <v>6679.3</v>
      </c>
    </row>
    <row r="361" spans="1:6" s="17" customFormat="1" ht="25.5">
      <c r="A361" s="2" t="s">
        <v>96</v>
      </c>
      <c r="B361" s="43" t="s">
        <v>47</v>
      </c>
      <c r="C361" s="43" t="s">
        <v>304</v>
      </c>
      <c r="D361" s="43" t="s">
        <v>97</v>
      </c>
      <c r="E361" s="7">
        <v>6679.3</v>
      </c>
      <c r="F361" s="7">
        <v>6679.3</v>
      </c>
    </row>
    <row r="362" spans="1:6" s="17" customFormat="1" ht="12.75">
      <c r="A362" s="2" t="s">
        <v>305</v>
      </c>
      <c r="B362" s="43" t="s">
        <v>47</v>
      </c>
      <c r="C362" s="43" t="s">
        <v>306</v>
      </c>
      <c r="D362" s="43"/>
      <c r="E362" s="7">
        <f>E363</f>
        <v>20301.6</v>
      </c>
      <c r="F362" s="7">
        <f>F363</f>
        <v>20301.6</v>
      </c>
    </row>
    <row r="363" spans="1:6" s="17" customFormat="1" ht="12.75">
      <c r="A363" s="2" t="s">
        <v>298</v>
      </c>
      <c r="B363" s="43" t="s">
        <v>47</v>
      </c>
      <c r="C363" s="43" t="s">
        <v>306</v>
      </c>
      <c r="D363" s="43" t="s">
        <v>101</v>
      </c>
      <c r="E363" s="7">
        <v>20301.6</v>
      </c>
      <c r="F363" s="7">
        <v>20301.6</v>
      </c>
    </row>
    <row r="364" spans="1:6" s="16" customFormat="1" ht="12.75">
      <c r="A364" s="6" t="s">
        <v>29</v>
      </c>
      <c r="B364" s="29" t="s">
        <v>62</v>
      </c>
      <c r="C364" s="29"/>
      <c r="D364" s="29"/>
      <c r="E364" s="11">
        <f>E365+E370+E378</f>
        <v>28886.1</v>
      </c>
      <c r="F364" s="11">
        <f>F365+F370+F378</f>
        <v>28741.6</v>
      </c>
    </row>
    <row r="365" spans="1:6" s="17" customFormat="1" ht="12.75">
      <c r="A365" s="30" t="s">
        <v>30</v>
      </c>
      <c r="B365" s="31" t="s">
        <v>63</v>
      </c>
      <c r="C365" s="31"/>
      <c r="D365" s="31"/>
      <c r="E365" s="32">
        <f aca="true" t="shared" si="17" ref="E365:F368">E366</f>
        <v>21209.1</v>
      </c>
      <c r="F365" s="32">
        <f t="shared" si="17"/>
        <v>21062.5</v>
      </c>
    </row>
    <row r="366" spans="1:6" s="17" customFormat="1" ht="51">
      <c r="A366" s="6" t="s">
        <v>389</v>
      </c>
      <c r="B366" s="10" t="s">
        <v>63</v>
      </c>
      <c r="C366" s="37">
        <v>1300000</v>
      </c>
      <c r="D366" s="10"/>
      <c r="E366" s="11">
        <f>E367</f>
        <v>21209.1</v>
      </c>
      <c r="F366" s="11">
        <f>F367</f>
        <v>21062.5</v>
      </c>
    </row>
    <row r="367" spans="1:6" s="17" customFormat="1" ht="51">
      <c r="A367" s="5" t="s">
        <v>382</v>
      </c>
      <c r="B367" s="13" t="s">
        <v>63</v>
      </c>
      <c r="C367" s="13" t="s">
        <v>307</v>
      </c>
      <c r="D367" s="46"/>
      <c r="E367" s="8">
        <f t="shared" si="17"/>
        <v>21209.1</v>
      </c>
      <c r="F367" s="8">
        <f t="shared" si="17"/>
        <v>21062.5</v>
      </c>
    </row>
    <row r="368" spans="1:6" s="17" customFormat="1" ht="25.5">
      <c r="A368" s="48" t="s">
        <v>308</v>
      </c>
      <c r="B368" s="43" t="s">
        <v>63</v>
      </c>
      <c r="C368" s="43" t="s">
        <v>309</v>
      </c>
      <c r="D368" s="46"/>
      <c r="E368" s="7">
        <f t="shared" si="17"/>
        <v>21209.1</v>
      </c>
      <c r="F368" s="7">
        <f t="shared" si="17"/>
        <v>21062.5</v>
      </c>
    </row>
    <row r="369" spans="1:6" s="17" customFormat="1" ht="51">
      <c r="A369" s="2" t="s">
        <v>141</v>
      </c>
      <c r="B369" s="43" t="s">
        <v>63</v>
      </c>
      <c r="C369" s="43" t="s">
        <v>309</v>
      </c>
      <c r="D369" s="43" t="s">
        <v>142</v>
      </c>
      <c r="E369" s="7">
        <v>21209.1</v>
      </c>
      <c r="F369" s="7">
        <v>21062.5</v>
      </c>
    </row>
    <row r="370" spans="1:6" s="17" customFormat="1" ht="12.75">
      <c r="A370" s="30" t="s">
        <v>31</v>
      </c>
      <c r="B370" s="31" t="s">
        <v>64</v>
      </c>
      <c r="C370" s="31"/>
      <c r="D370" s="31"/>
      <c r="E370" s="32">
        <f>E371</f>
        <v>5000</v>
      </c>
      <c r="F370" s="32">
        <f>F371</f>
        <v>5000</v>
      </c>
    </row>
    <row r="371" spans="1:6" s="17" customFormat="1" ht="51">
      <c r="A371" s="6" t="s">
        <v>389</v>
      </c>
      <c r="B371" s="10" t="s">
        <v>64</v>
      </c>
      <c r="C371" s="37">
        <v>1300000</v>
      </c>
      <c r="D371" s="10"/>
      <c r="E371" s="11">
        <f>E372+E375</f>
        <v>5000</v>
      </c>
      <c r="F371" s="11">
        <f>F372+F375</f>
        <v>5000</v>
      </c>
    </row>
    <row r="372" spans="1:6" s="17" customFormat="1" ht="51">
      <c r="A372" s="5" t="s">
        <v>382</v>
      </c>
      <c r="B372" s="13" t="s">
        <v>64</v>
      </c>
      <c r="C372" s="13" t="s">
        <v>307</v>
      </c>
      <c r="D372" s="46"/>
      <c r="E372" s="8">
        <f>E373</f>
        <v>4950</v>
      </c>
      <c r="F372" s="8">
        <f>F373</f>
        <v>4950</v>
      </c>
    </row>
    <row r="373" spans="1:6" s="17" customFormat="1" ht="25.5">
      <c r="A373" s="53" t="s">
        <v>310</v>
      </c>
      <c r="B373" s="43" t="s">
        <v>64</v>
      </c>
      <c r="C373" s="43" t="s">
        <v>311</v>
      </c>
      <c r="D373" s="43"/>
      <c r="E373" s="7">
        <f>E374</f>
        <v>4950</v>
      </c>
      <c r="F373" s="7">
        <f>F374</f>
        <v>4950</v>
      </c>
    </row>
    <row r="374" spans="1:6" s="17" customFormat="1" ht="25.5">
      <c r="A374" s="2" t="s">
        <v>96</v>
      </c>
      <c r="B374" s="43" t="s">
        <v>64</v>
      </c>
      <c r="C374" s="43" t="s">
        <v>311</v>
      </c>
      <c r="D374" s="43" t="s">
        <v>97</v>
      </c>
      <c r="E374" s="7">
        <v>4950</v>
      </c>
      <c r="F374" s="7">
        <v>4950</v>
      </c>
    </row>
    <row r="375" spans="1:6" ht="63.75">
      <c r="A375" s="5" t="s">
        <v>237</v>
      </c>
      <c r="B375" s="13" t="s">
        <v>64</v>
      </c>
      <c r="C375" s="13" t="s">
        <v>363</v>
      </c>
      <c r="D375" s="13"/>
      <c r="E375" s="8">
        <f>E376</f>
        <v>50</v>
      </c>
      <c r="F375" s="8">
        <f>F376</f>
        <v>50</v>
      </c>
    </row>
    <row r="376" spans="1:6" ht="25.5">
      <c r="A376" s="52" t="s">
        <v>231</v>
      </c>
      <c r="B376" s="43" t="s">
        <v>64</v>
      </c>
      <c r="C376" s="43" t="s">
        <v>364</v>
      </c>
      <c r="D376" s="43"/>
      <c r="E376" s="7">
        <f>E377</f>
        <v>50</v>
      </c>
      <c r="F376" s="7">
        <f>F377</f>
        <v>50</v>
      </c>
    </row>
    <row r="377" spans="1:6" s="18" customFormat="1" ht="25.5">
      <c r="A377" s="2" t="s">
        <v>96</v>
      </c>
      <c r="B377" s="43" t="s">
        <v>64</v>
      </c>
      <c r="C377" s="43" t="s">
        <v>364</v>
      </c>
      <c r="D377" s="43" t="s">
        <v>97</v>
      </c>
      <c r="E377" s="7">
        <v>50</v>
      </c>
      <c r="F377" s="7">
        <v>50</v>
      </c>
    </row>
    <row r="378" spans="1:6" s="17" customFormat="1" ht="25.5">
      <c r="A378" s="30" t="s">
        <v>32</v>
      </c>
      <c r="B378" s="31" t="s">
        <v>65</v>
      </c>
      <c r="C378" s="31"/>
      <c r="D378" s="31"/>
      <c r="E378" s="32">
        <f aca="true" t="shared" si="18" ref="E378:F380">E379</f>
        <v>2677</v>
      </c>
      <c r="F378" s="32">
        <f t="shared" si="18"/>
        <v>2679.1000000000004</v>
      </c>
    </row>
    <row r="379" spans="1:6" s="17" customFormat="1" ht="51">
      <c r="A379" s="6" t="s">
        <v>389</v>
      </c>
      <c r="B379" s="10" t="s">
        <v>65</v>
      </c>
      <c r="C379" s="37">
        <v>1300000</v>
      </c>
      <c r="D379" s="10"/>
      <c r="E379" s="11">
        <f>E380</f>
        <v>2677</v>
      </c>
      <c r="F379" s="11">
        <f>F380</f>
        <v>2679.1000000000004</v>
      </c>
    </row>
    <row r="380" spans="1:6" s="17" customFormat="1" ht="63.75">
      <c r="A380" s="5" t="s">
        <v>390</v>
      </c>
      <c r="B380" s="13" t="s">
        <v>65</v>
      </c>
      <c r="C380" s="13" t="s">
        <v>111</v>
      </c>
      <c r="D380" s="13"/>
      <c r="E380" s="8">
        <f t="shared" si="18"/>
        <v>2677</v>
      </c>
      <c r="F380" s="8">
        <f t="shared" si="18"/>
        <v>2679.1000000000004</v>
      </c>
    </row>
    <row r="381" spans="1:6" s="17" customFormat="1" ht="76.5">
      <c r="A381" s="53" t="s">
        <v>248</v>
      </c>
      <c r="B381" s="43" t="s">
        <v>65</v>
      </c>
      <c r="C381" s="43" t="s">
        <v>312</v>
      </c>
      <c r="D381" s="43"/>
      <c r="E381" s="7">
        <f>E382+E383</f>
        <v>2677</v>
      </c>
      <c r="F381" s="7">
        <f>F382+F383</f>
        <v>2679.1000000000004</v>
      </c>
    </row>
    <row r="382" spans="1:6" s="17" customFormat="1" ht="76.5">
      <c r="A382" s="48" t="s">
        <v>94</v>
      </c>
      <c r="B382" s="43" t="s">
        <v>65</v>
      </c>
      <c r="C382" s="43" t="s">
        <v>312</v>
      </c>
      <c r="D382" s="43" t="s">
        <v>95</v>
      </c>
      <c r="E382" s="7">
        <v>2425.3</v>
      </c>
      <c r="F382" s="7">
        <v>2425.3</v>
      </c>
    </row>
    <row r="383" spans="1:6" s="17" customFormat="1" ht="25.5">
      <c r="A383" s="2" t="s">
        <v>96</v>
      </c>
      <c r="B383" s="43" t="s">
        <v>65</v>
      </c>
      <c r="C383" s="43" t="s">
        <v>312</v>
      </c>
      <c r="D383" s="43" t="s">
        <v>97</v>
      </c>
      <c r="E383" s="7">
        <v>251.7</v>
      </c>
      <c r="F383" s="7">
        <v>253.8</v>
      </c>
    </row>
    <row r="384" spans="1:6" s="16" customFormat="1" ht="12.75">
      <c r="A384" s="6" t="s">
        <v>26</v>
      </c>
      <c r="B384" s="29" t="s">
        <v>41</v>
      </c>
      <c r="C384" s="29"/>
      <c r="D384" s="29"/>
      <c r="E384" s="11">
        <f>E385+E389</f>
        <v>8490.5</v>
      </c>
      <c r="F384" s="11">
        <f>F385+F389</f>
        <v>8532</v>
      </c>
    </row>
    <row r="385" spans="1:6" s="17" customFormat="1" ht="12.75">
      <c r="A385" s="30" t="s">
        <v>9</v>
      </c>
      <c r="B385" s="31" t="s">
        <v>42</v>
      </c>
      <c r="C385" s="31"/>
      <c r="D385" s="31"/>
      <c r="E385" s="32">
        <f aca="true" t="shared" si="19" ref="E385:F387">E386</f>
        <v>6490.5</v>
      </c>
      <c r="F385" s="32">
        <f t="shared" si="19"/>
        <v>6532</v>
      </c>
    </row>
    <row r="386" spans="1:6" s="17" customFormat="1" ht="51">
      <c r="A386" s="3" t="s">
        <v>313</v>
      </c>
      <c r="B386" s="10" t="s">
        <v>42</v>
      </c>
      <c r="C386" s="10" t="s">
        <v>314</v>
      </c>
      <c r="D386" s="10"/>
      <c r="E386" s="11">
        <f t="shared" si="19"/>
        <v>6490.5</v>
      </c>
      <c r="F386" s="11">
        <f t="shared" si="19"/>
        <v>6532</v>
      </c>
    </row>
    <row r="387" spans="1:6" s="17" customFormat="1" ht="12.75">
      <c r="A387" s="48" t="s">
        <v>315</v>
      </c>
      <c r="B387" s="43" t="s">
        <v>42</v>
      </c>
      <c r="C387" s="43" t="s">
        <v>316</v>
      </c>
      <c r="D387" s="43"/>
      <c r="E387" s="7">
        <f t="shared" si="19"/>
        <v>6490.5</v>
      </c>
      <c r="F387" s="7">
        <f t="shared" si="19"/>
        <v>6532</v>
      </c>
    </row>
    <row r="388" spans="1:6" s="17" customFormat="1" ht="51">
      <c r="A388" s="2" t="s">
        <v>141</v>
      </c>
      <c r="B388" s="43" t="s">
        <v>42</v>
      </c>
      <c r="C388" s="43" t="s">
        <v>316</v>
      </c>
      <c r="D388" s="43" t="s">
        <v>142</v>
      </c>
      <c r="E388" s="7">
        <v>6490.5</v>
      </c>
      <c r="F388" s="7">
        <v>6532</v>
      </c>
    </row>
    <row r="389" spans="1:6" s="17" customFormat="1" ht="25.5">
      <c r="A389" s="30" t="s">
        <v>43</v>
      </c>
      <c r="B389" s="31" t="s">
        <v>44</v>
      </c>
      <c r="C389" s="31"/>
      <c r="D389" s="31"/>
      <c r="E389" s="32">
        <f aca="true" t="shared" si="20" ref="E389:F391">E390</f>
        <v>2000</v>
      </c>
      <c r="F389" s="32">
        <f t="shared" si="20"/>
        <v>2000</v>
      </c>
    </row>
    <row r="390" spans="1:6" s="17" customFormat="1" ht="12.75">
      <c r="A390" s="3" t="s">
        <v>90</v>
      </c>
      <c r="B390" s="10" t="s">
        <v>44</v>
      </c>
      <c r="C390" s="10" t="s">
        <v>91</v>
      </c>
      <c r="D390" s="10"/>
      <c r="E390" s="11">
        <f t="shared" si="20"/>
        <v>2000</v>
      </c>
      <c r="F390" s="11">
        <f t="shared" si="20"/>
        <v>2000</v>
      </c>
    </row>
    <row r="391" spans="1:6" s="17" customFormat="1" ht="25.5">
      <c r="A391" s="2" t="s">
        <v>317</v>
      </c>
      <c r="B391" s="43" t="s">
        <v>44</v>
      </c>
      <c r="C391" s="43" t="s">
        <v>318</v>
      </c>
      <c r="D391" s="43"/>
      <c r="E391" s="7">
        <f t="shared" si="20"/>
        <v>2000</v>
      </c>
      <c r="F391" s="7">
        <f t="shared" si="20"/>
        <v>2000</v>
      </c>
    </row>
    <row r="392" spans="1:6" s="17" customFormat="1" ht="25.5">
      <c r="A392" s="2" t="s">
        <v>96</v>
      </c>
      <c r="B392" s="43" t="s">
        <v>44</v>
      </c>
      <c r="C392" s="43" t="s">
        <v>318</v>
      </c>
      <c r="D392" s="43" t="s">
        <v>97</v>
      </c>
      <c r="E392" s="7">
        <v>2000</v>
      </c>
      <c r="F392" s="7">
        <v>2000</v>
      </c>
    </row>
    <row r="393" spans="1:6" s="16" customFormat="1" ht="38.25">
      <c r="A393" s="6" t="s">
        <v>74</v>
      </c>
      <c r="B393" s="29" t="s">
        <v>45</v>
      </c>
      <c r="C393" s="29"/>
      <c r="D393" s="29"/>
      <c r="E393" s="11">
        <f aca="true" t="shared" si="21" ref="E393:F397">E394</f>
        <v>25786.8</v>
      </c>
      <c r="F393" s="11">
        <f t="shared" si="21"/>
        <v>23494.8</v>
      </c>
    </row>
    <row r="394" spans="1:6" s="17" customFormat="1" ht="38.25">
      <c r="A394" s="30" t="s">
        <v>75</v>
      </c>
      <c r="B394" s="31" t="s">
        <v>46</v>
      </c>
      <c r="C394" s="31"/>
      <c r="D394" s="31"/>
      <c r="E394" s="32">
        <f t="shared" si="21"/>
        <v>25786.8</v>
      </c>
      <c r="F394" s="32">
        <f t="shared" si="21"/>
        <v>23494.8</v>
      </c>
    </row>
    <row r="395" spans="1:6" s="17" customFormat="1" ht="63.75">
      <c r="A395" s="3" t="s">
        <v>119</v>
      </c>
      <c r="B395" s="10" t="s">
        <v>46</v>
      </c>
      <c r="C395" s="10" t="s">
        <v>319</v>
      </c>
      <c r="D395" s="10"/>
      <c r="E395" s="11">
        <f t="shared" si="21"/>
        <v>25786.8</v>
      </c>
      <c r="F395" s="11">
        <f t="shared" si="21"/>
        <v>23494.8</v>
      </c>
    </row>
    <row r="396" spans="1:6" s="17" customFormat="1" ht="63.75">
      <c r="A396" s="5" t="s">
        <v>320</v>
      </c>
      <c r="B396" s="13" t="s">
        <v>46</v>
      </c>
      <c r="C396" s="13" t="s">
        <v>321</v>
      </c>
      <c r="D396" s="13"/>
      <c r="E396" s="8">
        <f t="shared" si="21"/>
        <v>25786.8</v>
      </c>
      <c r="F396" s="8">
        <f t="shared" si="21"/>
        <v>23494.8</v>
      </c>
    </row>
    <row r="397" spans="1:6" s="17" customFormat="1" ht="25.5">
      <c r="A397" s="48" t="s">
        <v>322</v>
      </c>
      <c r="B397" s="43" t="s">
        <v>46</v>
      </c>
      <c r="C397" s="43" t="s">
        <v>323</v>
      </c>
      <c r="D397" s="43"/>
      <c r="E397" s="7">
        <f t="shared" si="21"/>
        <v>25786.8</v>
      </c>
      <c r="F397" s="7">
        <f t="shared" si="21"/>
        <v>23494.8</v>
      </c>
    </row>
    <row r="398" spans="1:6" s="17" customFormat="1" ht="25.5">
      <c r="A398" s="2" t="s">
        <v>324</v>
      </c>
      <c r="B398" s="43" t="s">
        <v>46</v>
      </c>
      <c r="C398" s="43" t="s">
        <v>323</v>
      </c>
      <c r="D398" s="43" t="s">
        <v>325</v>
      </c>
      <c r="E398" s="7">
        <f>25168+618.8</f>
        <v>25786.8</v>
      </c>
      <c r="F398" s="7">
        <f>22876+618.8</f>
        <v>23494.8</v>
      </c>
    </row>
    <row r="399" spans="1:6" ht="12.75">
      <c r="A399" s="26" t="s">
        <v>84</v>
      </c>
      <c r="B399" s="10" t="s">
        <v>85</v>
      </c>
      <c r="C399" s="10" t="s">
        <v>326</v>
      </c>
      <c r="D399" s="9"/>
      <c r="E399" s="27">
        <v>29155</v>
      </c>
      <c r="F399" s="27">
        <v>60578</v>
      </c>
    </row>
  </sheetData>
  <sheetProtection/>
  <mergeCells count="11">
    <mergeCell ref="E10:F10"/>
    <mergeCell ref="C3:F3"/>
    <mergeCell ref="C2:F2"/>
    <mergeCell ref="C1:F1"/>
    <mergeCell ref="B10:B11"/>
    <mergeCell ref="A10:A11"/>
    <mergeCell ref="A6:F6"/>
    <mergeCell ref="A5:E5"/>
    <mergeCell ref="A7:F7"/>
    <mergeCell ref="C10:C11"/>
    <mergeCell ref="D10:D11"/>
  </mergeCells>
  <printOptions horizontalCentered="1"/>
  <pageMargins left="0.7874015748031497" right="0.1968503937007874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Толстова Ольга Анатольевна</cp:lastModifiedBy>
  <cp:lastPrinted>2014-12-01T09:31:55Z</cp:lastPrinted>
  <dcterms:created xsi:type="dcterms:W3CDTF">2005-12-08T04:26:51Z</dcterms:created>
  <dcterms:modified xsi:type="dcterms:W3CDTF">2014-12-01T09:45:18Z</dcterms:modified>
  <cp:category/>
  <cp:version/>
  <cp:contentType/>
  <cp:contentStatus/>
</cp:coreProperties>
</file>