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2015" sheetId="2" r:id="rId1"/>
  </sheets>
  <definedNames>
    <definedName name="_xlnm.Print_Titles" localSheetId="0">'2015'!$7:$8</definedName>
    <definedName name="_xlnm.Print_Area" localSheetId="0">'2015'!$B$1:$D$113</definedName>
  </definedNames>
  <calcPr calcId="145621"/>
</workbook>
</file>

<file path=xl/calcChain.xml><?xml version="1.0" encoding="utf-8"?>
<calcChain xmlns="http://schemas.openxmlformats.org/spreadsheetml/2006/main">
  <c r="D82" i="2" l="1"/>
  <c r="D89" i="2"/>
  <c r="D91" i="2"/>
  <c r="D98" i="2"/>
  <c r="D97" i="2"/>
  <c r="D96" i="2"/>
  <c r="D65" i="2" l="1"/>
  <c r="D45" i="2"/>
  <c r="D35" i="2"/>
  <c r="D55" i="2"/>
  <c r="D72" i="2"/>
  <c r="D69" i="2"/>
  <c r="D68" i="2"/>
  <c r="D62" i="2"/>
  <c r="D61" i="2"/>
  <c r="D32" i="2"/>
  <c r="D63" i="2"/>
  <c r="D47" i="2"/>
  <c r="D78" i="2" l="1"/>
  <c r="D108" i="2" l="1"/>
  <c r="D58" i="2" l="1"/>
  <c r="D57" i="2"/>
  <c r="D81" i="2" l="1"/>
  <c r="D43" i="2" l="1"/>
  <c r="D53" i="2" l="1"/>
  <c r="D74" i="2" l="1"/>
  <c r="D59" i="2"/>
  <c r="D56" i="2"/>
  <c r="D40" i="2"/>
  <c r="D38" i="2" s="1"/>
  <c r="D33" i="2"/>
  <c r="D31" i="2"/>
  <c r="D27" i="2"/>
  <c r="D21" i="2"/>
  <c r="D16" i="2"/>
  <c r="D12" i="2"/>
  <c r="D11" i="2" s="1"/>
  <c r="D73" i="2" l="1"/>
  <c r="D37" i="2"/>
  <c r="D10" i="2" l="1"/>
  <c r="D9" i="2" s="1"/>
</calcChain>
</file>

<file path=xl/sharedStrings.xml><?xml version="1.0" encoding="utf-8"?>
<sst xmlns="http://schemas.openxmlformats.org/spreadsheetml/2006/main" count="216" uniqueCount="216">
  <si>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</si>
  <si>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</si>
  <si>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2015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</si>
  <si>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</si>
  <si>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</si>
  <si>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</si>
  <si>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</si>
  <si>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</si>
  <si>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</si>
  <si>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</si>
  <si>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</si>
  <si>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</si>
  <si>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</si>
  <si>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</si>
  <si>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</si>
  <si>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</si>
  <si>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</si>
  <si>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</si>
  <si>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</si>
  <si>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</si>
  <si>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</si>
  <si>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</si>
  <si>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</si>
  <si>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</si>
  <si>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</si>
  <si>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</si>
  <si>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</si>
  <si>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</si>
  <si>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</si>
  <si>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</si>
  <si>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105 01050 01 0000 110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</si>
  <si>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</si>
  <si>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</si>
  <si>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</si>
  <si>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</si>
  <si>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</si>
  <si>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</si>
  <si>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</si>
  <si>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</si>
  <si>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</si>
  <si>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</si>
  <si>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</si>
  <si>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</si>
  <si>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</si>
  <si>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</si>
  <si>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</si>
  <si>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</si>
  <si>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</si>
  <si>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</si>
  <si>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</si>
  <si>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</si>
  <si>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</si>
  <si>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</si>
  <si>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</si>
  <si>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</si>
  <si>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</si>
  <si>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</si>
  <si>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</si>
  <si>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</si>
  <si>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</si>
  <si>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</si>
  <si>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</si>
  <si>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</si>
  <si>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</si>
  <si>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</si>
  <si>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</si>
  <si>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</si>
  <si>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</si>
  <si>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</si>
  <si>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</si>
  <si>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</si>
  <si>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</si>
  <si>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</si>
  <si>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</si>
  <si>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</si>
  <si>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</si>
  <si>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</si>
  <si>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</si>
  <si>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</si>
  <si>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</si>
  <si>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</si>
  <si>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</si>
  <si>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</si>
  <si>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</si>
  <si>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</si>
  <si>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</si>
  <si>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</si>
  <si>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</si>
  <si>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</si>
  <si>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</si>
  <si>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</si>
  <si>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</si>
  <si>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</si>
  <si>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</si>
  <si>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</si>
  <si>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</si>
  <si>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</si>
  <si>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</si>
  <si>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</si>
  <si>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</si>
  <si>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</si>
  <si>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</si>
  <si>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</si>
  <si>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</si>
  <si>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</si>
  <si>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</si>
  <si>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</si>
  <si>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</si>
  <si>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</si>
  <si>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</si>
  <si>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</si>
  <si>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</si>
  <si>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</si>
  <si>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</si>
  <si>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</si>
  <si>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</si>
  <si>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</si>
  <si>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</si>
  <si>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</si>
  <si>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</si>
  <si>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</si>
  <si>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</si>
  <si>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</si>
  <si>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</si>
  <si>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</si>
  <si>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</si>
  <si>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</si>
  <si>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</si>
  <si>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</si>
  <si>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 xml:space="preserve">Субсидий бюджетам муниципальных районов и городских округов Республики Башкортостан на реализацию мероприятий республиканской целевой программы «Стимулирование развития жилищного строительства в Республике Башкортостан в 2011-2015 годах» на 2015 год
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</si>
  <si>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</si>
  <si>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</si>
  <si>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</si>
  <si>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</si>
  <si>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</si>
  <si>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</si>
  <si>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</si>
  <si>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</si>
  <si>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</si>
  <si>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</si>
  <si>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</si>
  <si>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</si>
  <si>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</si>
  <si>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</si>
  <si>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</si>
  <si>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</si>
  <si>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</si>
  <si>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</si>
  <si>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</si>
  <si>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</si>
  <si>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</si>
  <si>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</si>
  <si>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</si>
  <si>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</si>
  <si>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</si>
  <si>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</si>
  <si>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</si>
  <si>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</si>
  <si>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</si>
  <si>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</si>
  <si>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</si>
  <si>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</si>
  <si>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</si>
  <si>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</si>
  <si>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</si>
  <si>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</si>
  <si>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</si>
  <si>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</si>
  <si>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</si>
  <si>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</si>
  <si>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</si>
  <si>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</si>
  <si>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</si>
  <si>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</si>
  <si>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202 02077 04 7130 151</t>
  </si>
  <si>
    <t>2015 год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</si>
  <si>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</si>
  <si>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</si>
  <si>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физических лиц,   обладающих земельным участком, расположенным в границах городских округов</t>
  </si>
  <si>
    <t>1 06 06042 04 0000 110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</si>
  <si>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</si>
  <si>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2014 года)</t>
  </si>
  <si>
    <t>Приложение № 2</t>
  </si>
  <si>
    <t>113 02994 04 0000 130</t>
  </si>
  <si>
    <t>Прочие доходы от компенсации затрат бюджетов городских округов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</si>
  <si>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</si>
  <si>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</si>
  <si>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202 02999 04 7105 151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</si>
  <si>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</si>
  <si>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</si>
  <si>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</si>
  <si>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</si>
  <si>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202 02999 04 7123 151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</si>
  <si>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</si>
  <si>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202 04081 04 0000 151</t>
  </si>
  <si>
    <t>200 00000 00 0000 000</t>
  </si>
  <si>
    <t>116 30030 01 0000 140</t>
  </si>
  <si>
    <t>Прочие денежные взыскания (штрафы) за правонарушения в области дорожного движения</t>
  </si>
  <si>
    <t>Субсидии бюджетам городских округов на обеспечение жильем молодых семей</t>
  </si>
  <si>
    <t>202 02008 04 0000 151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</si>
  <si>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</si>
  <si>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</si>
  <si>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202 02999 04 7125 151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</si>
  <si>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</si>
  <si>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202 02999 04 7131 151</t>
  </si>
  <si>
    <t>Субсидии бюджетам городских округов  на формирование сети базовых общеобразовательных организаций, в которых созданы условия для инклюзивного образования детей-инвалидов</t>
  </si>
  <si>
    <t>202 02051 04 0000 151</t>
  </si>
  <si>
    <t>Субсидии бюджетам городских округов на реализацию федеральных целевых программ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</si>
  <si>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</si>
  <si>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</si>
  <si>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202 02999 04 7114 151</t>
  </si>
  <si>
    <t>202 02999 04 7124 151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</si>
  <si>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</si>
  <si>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</si>
  <si>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</si>
  <si>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 на премирование победителей республиканского конкурса "Самое благоустроенное городское (сельское) поселение Республики Башкортостан"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</si>
</sst>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49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49" fontId="2" fillId="0" borderId="2" xfId="1" applyNumberFormat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top" wrapText="1"/>
    </xf>
    <xf numFmtId="165" fontId="2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view="pageBreakPreview" topLeftCell="B1" zoomScale="130" zoomScaleNormal="85" zoomScaleSheetLayoutView="130" workbookViewId="0">
      <selection activeCell="C113" sqref="C113"/>
    </sheetView>
  </sheetViews>
  <sheetFormatPr defaultRowHeight="12.75" x14ac:dyDescent="0.2"/>
  <cols>
    <col min="1" max="1" width="5.7109375" style="1" hidden="1" customWidth="1"/>
    <col min="2" max="2" width="21.140625" style="1" customWidth="1"/>
    <col min="3" max="3" width="53.7109375" style="1" customWidth="1"/>
    <col min="4" max="4" width="14.5703125" style="1" customWidth="1"/>
    <col min="5" max="16384" width="9.140625" style="1"/>
  </cols>
  <sheetData>
    <row r="1" spans="2:4" ht="19.5" customHeight="1" x14ac:dyDescent="0.2">
      <c r="C1" s="2"/>
      <c r="D1" s="3" t="s">
        <v>182</v>
      </c>
    </row>
    <row r="2" spans="2:4" x14ac:dyDescent="0.2">
      <c r="C2" s="36" t="s">
        <v>0</v>
      </c>
      <c r="D2" s="36"/>
    </row>
    <row r="3" spans="2:4" x14ac:dyDescent="0.2">
      <c r="C3" s="36" t="s">
        <v>1</v>
      </c>
      <c r="D3" s="36"/>
    </row>
    <row r="4" spans="2:4" ht="30.75" customHeight="1" x14ac:dyDescent="0.2">
      <c r="C4" s="2"/>
      <c r="D4" s="2"/>
    </row>
    <row r="5" spans="2:4" ht="28.5" customHeight="1" x14ac:dyDescent="0.2">
      <c r="B5" s="37" t="s">
        <v>2</v>
      </c>
      <c r="C5" s="37"/>
      <c r="D5" s="37"/>
    </row>
    <row r="6" spans="2:4" ht="17.25" customHeight="1" x14ac:dyDescent="0.2">
      <c r="B6" s="38" t="s">
        <v>3</v>
      </c>
      <c r="C6" s="38"/>
      <c r="D6" s="38"/>
    </row>
    <row r="7" spans="2:4" ht="51" x14ac:dyDescent="0.2">
      <c r="B7" s="4" t="s">
        <v>4</v>
      </c>
      <c r="C7" s="4" t="s">
        <v>5</v>
      </c>
      <c r="D7" s="5" t="s">
        <v>175</v>
      </c>
    </row>
    <row r="8" spans="2:4" x14ac:dyDescent="0.2">
      <c r="B8" s="5">
        <v>1</v>
      </c>
      <c r="C8" s="5">
        <v>2</v>
      </c>
      <c r="D8" s="5">
        <v>3</v>
      </c>
    </row>
    <row r="9" spans="2:4" x14ac:dyDescent="0.2">
      <c r="B9" s="6"/>
      <c r="C9" s="6" t="s">
        <v>6</v>
      </c>
      <c r="D9" s="7">
        <f>SUM(D10+D74)</f>
        <v>2040566.8</v>
      </c>
    </row>
    <row r="10" spans="2:4" x14ac:dyDescent="0.2">
      <c r="B10" s="8" t="s">
        <v>7</v>
      </c>
      <c r="C10" s="9" t="s">
        <v>8</v>
      </c>
      <c r="D10" s="7">
        <f>SUM(D37+D73)</f>
        <v>1073597.2</v>
      </c>
    </row>
    <row r="11" spans="2:4" x14ac:dyDescent="0.2">
      <c r="B11" s="8" t="s">
        <v>9</v>
      </c>
      <c r="C11" s="9" t="s">
        <v>10</v>
      </c>
      <c r="D11" s="7">
        <f>SUM(D12)</f>
        <v>428366</v>
      </c>
    </row>
    <row r="12" spans="2:4" x14ac:dyDescent="0.2">
      <c r="B12" s="10" t="s">
        <v>11</v>
      </c>
      <c r="C12" s="11" t="s">
        <v>12</v>
      </c>
      <c r="D12" s="7">
        <f>SUM(D13+D14+D15)</f>
        <v>428366</v>
      </c>
    </row>
    <row r="13" spans="2:4" ht="63.75" x14ac:dyDescent="0.2">
      <c r="B13" s="10" t="s">
        <v>13</v>
      </c>
      <c r="C13" s="12" t="s">
        <v>14</v>
      </c>
      <c r="D13" s="7">
        <v>425000</v>
      </c>
    </row>
    <row r="14" spans="2:4" ht="89.25" x14ac:dyDescent="0.2">
      <c r="B14" s="10" t="s">
        <v>15</v>
      </c>
      <c r="C14" s="12" t="s">
        <v>16</v>
      </c>
      <c r="D14" s="7">
        <v>873</v>
      </c>
    </row>
    <row r="15" spans="2:4" ht="38.25" x14ac:dyDescent="0.2">
      <c r="B15" s="10" t="s">
        <v>17</v>
      </c>
      <c r="C15" s="11" t="s">
        <v>18</v>
      </c>
      <c r="D15" s="7">
        <v>2493</v>
      </c>
    </row>
    <row r="16" spans="2:4" ht="25.5" x14ac:dyDescent="0.2">
      <c r="B16" s="10" t="s">
        <v>19</v>
      </c>
      <c r="C16" s="11" t="s">
        <v>20</v>
      </c>
      <c r="D16" s="13">
        <f>D17+D18+D19+D20</f>
        <v>3291</v>
      </c>
    </row>
    <row r="17" spans="2:4" ht="64.5" customHeight="1" x14ac:dyDescent="0.2">
      <c r="B17" s="10" t="s">
        <v>21</v>
      </c>
      <c r="C17" s="11" t="s">
        <v>170</v>
      </c>
      <c r="D17" s="13">
        <v>1237</v>
      </c>
    </row>
    <row r="18" spans="2:4" ht="79.5" customHeight="1" x14ac:dyDescent="0.2">
      <c r="B18" s="10" t="s">
        <v>22</v>
      </c>
      <c r="C18" s="11" t="s">
        <v>171</v>
      </c>
      <c r="D18" s="13">
        <v>25</v>
      </c>
    </row>
    <row r="19" spans="2:4" ht="67.5" customHeight="1" x14ac:dyDescent="0.2">
      <c r="B19" s="10" t="s">
        <v>23</v>
      </c>
      <c r="C19" s="11" t="s">
        <v>172</v>
      </c>
      <c r="D19" s="13">
        <v>2018</v>
      </c>
    </row>
    <row r="20" spans="2:4" ht="67.5" customHeight="1" x14ac:dyDescent="0.2">
      <c r="B20" s="10" t="s">
        <v>24</v>
      </c>
      <c r="C20" s="11" t="s">
        <v>173</v>
      </c>
      <c r="D20" s="13">
        <v>11</v>
      </c>
    </row>
    <row r="21" spans="2:4" x14ac:dyDescent="0.2">
      <c r="B21" s="10" t="s">
        <v>25</v>
      </c>
      <c r="C21" s="14" t="s">
        <v>26</v>
      </c>
      <c r="D21" s="7">
        <f>D22+D23+D26+D25+D24</f>
        <v>100285</v>
      </c>
    </row>
    <row r="22" spans="2:4" ht="25.5" x14ac:dyDescent="0.2">
      <c r="B22" s="10" t="s">
        <v>27</v>
      </c>
      <c r="C22" s="14" t="s">
        <v>28</v>
      </c>
      <c r="D22" s="7">
        <v>6361</v>
      </c>
    </row>
    <row r="23" spans="2:4" ht="57" customHeight="1" x14ac:dyDescent="0.2">
      <c r="B23" s="10" t="s">
        <v>29</v>
      </c>
      <c r="C23" s="14" t="s">
        <v>180</v>
      </c>
      <c r="D23" s="7">
        <v>2000</v>
      </c>
    </row>
    <row r="24" spans="2:4" ht="38.25" x14ac:dyDescent="0.2">
      <c r="B24" s="15" t="s">
        <v>30</v>
      </c>
      <c r="C24" s="16" t="s">
        <v>181</v>
      </c>
      <c r="D24" s="7">
        <v>724</v>
      </c>
    </row>
    <row r="25" spans="2:4" ht="25.5" x14ac:dyDescent="0.2">
      <c r="B25" s="10" t="s">
        <v>31</v>
      </c>
      <c r="C25" s="11" t="s">
        <v>32</v>
      </c>
      <c r="D25" s="7">
        <v>85000</v>
      </c>
    </row>
    <row r="26" spans="2:4" ht="25.5" x14ac:dyDescent="0.2">
      <c r="B26" s="10" t="s">
        <v>33</v>
      </c>
      <c r="C26" s="11" t="s">
        <v>34</v>
      </c>
      <c r="D26" s="7">
        <v>6200</v>
      </c>
    </row>
    <row r="27" spans="2:4" x14ac:dyDescent="0.2">
      <c r="B27" s="10" t="s">
        <v>35</v>
      </c>
      <c r="C27" s="14" t="s">
        <v>36</v>
      </c>
      <c r="D27" s="7">
        <f>SUM(D28+D30+D29)</f>
        <v>174746</v>
      </c>
    </row>
    <row r="28" spans="2:4" ht="38.25" x14ac:dyDescent="0.2">
      <c r="B28" s="10" t="s">
        <v>37</v>
      </c>
      <c r="C28" s="11" t="s">
        <v>38</v>
      </c>
      <c r="D28" s="7">
        <v>9371</v>
      </c>
    </row>
    <row r="29" spans="2:4" ht="25.5" x14ac:dyDescent="0.2">
      <c r="B29" s="10" t="s">
        <v>177</v>
      </c>
      <c r="C29" s="11" t="s">
        <v>176</v>
      </c>
      <c r="D29" s="7">
        <v>159675</v>
      </c>
    </row>
    <row r="30" spans="2:4" ht="25.5" x14ac:dyDescent="0.2">
      <c r="B30" s="10" t="s">
        <v>179</v>
      </c>
      <c r="C30" s="11" t="s">
        <v>178</v>
      </c>
      <c r="D30" s="7">
        <v>5700</v>
      </c>
    </row>
    <row r="31" spans="2:4" ht="25.5" x14ac:dyDescent="0.2">
      <c r="B31" s="10" t="s">
        <v>39</v>
      </c>
      <c r="C31" s="11" t="s">
        <v>40</v>
      </c>
      <c r="D31" s="7">
        <f>SUM(D32)</f>
        <v>16</v>
      </c>
    </row>
    <row r="32" spans="2:4" x14ac:dyDescent="0.2">
      <c r="B32" s="10" t="s">
        <v>41</v>
      </c>
      <c r="C32" s="11" t="s">
        <v>42</v>
      </c>
      <c r="D32" s="7">
        <f>771-755</f>
        <v>16</v>
      </c>
    </row>
    <row r="33" spans="2:4" x14ac:dyDescent="0.2">
      <c r="B33" s="10" t="s">
        <v>43</v>
      </c>
      <c r="C33" s="14" t="s">
        <v>44</v>
      </c>
      <c r="D33" s="7">
        <f>SUM(D34+D35+D36)</f>
        <v>14222</v>
      </c>
    </row>
    <row r="34" spans="2:4" ht="38.25" x14ac:dyDescent="0.2">
      <c r="B34" s="10" t="s">
        <v>45</v>
      </c>
      <c r="C34" s="11" t="s">
        <v>46</v>
      </c>
      <c r="D34" s="7">
        <v>13577</v>
      </c>
    </row>
    <row r="35" spans="2:4" ht="25.5" x14ac:dyDescent="0.2">
      <c r="B35" s="10" t="s">
        <v>47</v>
      </c>
      <c r="C35" s="11" t="s">
        <v>48</v>
      </c>
      <c r="D35" s="7">
        <f>60+560</f>
        <v>620</v>
      </c>
    </row>
    <row r="36" spans="2:4" ht="76.5" x14ac:dyDescent="0.2">
      <c r="B36" s="10" t="s">
        <v>49</v>
      </c>
      <c r="C36" s="12" t="s">
        <v>50</v>
      </c>
      <c r="D36" s="7">
        <v>25</v>
      </c>
    </row>
    <row r="37" spans="2:4" x14ac:dyDescent="0.2">
      <c r="B37" s="17"/>
      <c r="C37" s="11" t="s">
        <v>51</v>
      </c>
      <c r="D37" s="18">
        <f>SUM(D11+D16+D21+D27+D33+D31)</f>
        <v>720926</v>
      </c>
    </row>
    <row r="38" spans="2:4" ht="25.5" x14ac:dyDescent="0.2">
      <c r="B38" s="10" t="s">
        <v>52</v>
      </c>
      <c r="C38" s="11" t="s">
        <v>53</v>
      </c>
      <c r="D38" s="7">
        <f>SUM(D39:D46)</f>
        <v>254484</v>
      </c>
    </row>
    <row r="39" spans="2:4" ht="51" x14ac:dyDescent="0.2">
      <c r="B39" s="10" t="s">
        <v>54</v>
      </c>
      <c r="C39" s="11" t="s">
        <v>55</v>
      </c>
      <c r="D39" s="7">
        <v>3100</v>
      </c>
    </row>
    <row r="40" spans="2:4" ht="77.25" customHeight="1" x14ac:dyDescent="0.2">
      <c r="B40" s="10" t="s">
        <v>56</v>
      </c>
      <c r="C40" s="12" t="s">
        <v>57</v>
      </c>
      <c r="D40" s="7">
        <f>158415+17924</f>
        <v>176339</v>
      </c>
    </row>
    <row r="41" spans="2:4" ht="63.75" x14ac:dyDescent="0.2">
      <c r="B41" s="10" t="s">
        <v>58</v>
      </c>
      <c r="C41" s="11" t="s">
        <v>59</v>
      </c>
      <c r="D41" s="7">
        <v>2044</v>
      </c>
    </row>
    <row r="42" spans="2:4" ht="63.75" x14ac:dyDescent="0.2">
      <c r="B42" s="10" t="s">
        <v>60</v>
      </c>
      <c r="C42" s="11" t="s">
        <v>61</v>
      </c>
      <c r="D42" s="7">
        <v>550</v>
      </c>
    </row>
    <row r="43" spans="2:4" ht="33" customHeight="1" x14ac:dyDescent="0.2">
      <c r="B43" s="10" t="s">
        <v>62</v>
      </c>
      <c r="C43" s="11" t="s">
        <v>63</v>
      </c>
      <c r="D43" s="7">
        <f>55000+5000</f>
        <v>60000</v>
      </c>
    </row>
    <row r="44" spans="2:4" ht="38.25" x14ac:dyDescent="0.2">
      <c r="B44" s="10" t="s">
        <v>64</v>
      </c>
      <c r="C44" s="11" t="s">
        <v>65</v>
      </c>
      <c r="D44" s="19">
        <v>3444</v>
      </c>
    </row>
    <row r="45" spans="2:4" ht="38.25" x14ac:dyDescent="0.2">
      <c r="B45" s="10" t="s">
        <v>66</v>
      </c>
      <c r="C45" s="11" t="s">
        <v>67</v>
      </c>
      <c r="D45" s="19">
        <f>400+182</f>
        <v>582</v>
      </c>
    </row>
    <row r="46" spans="2:4" ht="63.75" x14ac:dyDescent="0.2">
      <c r="B46" s="20" t="s">
        <v>68</v>
      </c>
      <c r="C46" s="21" t="s">
        <v>69</v>
      </c>
      <c r="D46" s="19">
        <v>8425</v>
      </c>
    </row>
    <row r="47" spans="2:4" x14ac:dyDescent="0.2">
      <c r="B47" s="10" t="s">
        <v>70</v>
      </c>
      <c r="C47" s="11" t="s">
        <v>71</v>
      </c>
      <c r="D47" s="19">
        <f>D48+D49+D50+D51+D52</f>
        <v>5097</v>
      </c>
    </row>
    <row r="48" spans="2:4" ht="25.5" x14ac:dyDescent="0.2">
      <c r="B48" s="10" t="s">
        <v>72</v>
      </c>
      <c r="C48" s="11" t="s">
        <v>73</v>
      </c>
      <c r="D48" s="19">
        <v>1875</v>
      </c>
    </row>
    <row r="49" spans="2:4" ht="25.5" x14ac:dyDescent="0.2">
      <c r="B49" s="10" t="s">
        <v>74</v>
      </c>
      <c r="C49" s="11" t="s">
        <v>75</v>
      </c>
      <c r="D49" s="19">
        <v>81</v>
      </c>
    </row>
    <row r="50" spans="2:4" ht="24" customHeight="1" x14ac:dyDescent="0.2">
      <c r="B50" s="10" t="s">
        <v>76</v>
      </c>
      <c r="C50" s="11" t="s">
        <v>77</v>
      </c>
      <c r="D50" s="19">
        <v>15</v>
      </c>
    </row>
    <row r="51" spans="2:4" x14ac:dyDescent="0.2">
      <c r="B51" s="10" t="s">
        <v>78</v>
      </c>
      <c r="C51" s="11" t="s">
        <v>79</v>
      </c>
      <c r="D51" s="19">
        <v>3123</v>
      </c>
    </row>
    <row r="52" spans="2:4" ht="25.5" x14ac:dyDescent="0.2">
      <c r="B52" s="8" t="s">
        <v>80</v>
      </c>
      <c r="C52" s="11" t="s">
        <v>81</v>
      </c>
      <c r="D52" s="19">
        <v>3</v>
      </c>
    </row>
    <row r="53" spans="2:4" ht="25.5" x14ac:dyDescent="0.2">
      <c r="B53" s="10" t="s">
        <v>82</v>
      </c>
      <c r="C53" s="11" t="s">
        <v>83</v>
      </c>
      <c r="D53" s="19">
        <f>D54+D55</f>
        <v>9846.2000000000007</v>
      </c>
    </row>
    <row r="54" spans="2:4" ht="25.5" x14ac:dyDescent="0.2">
      <c r="B54" s="10" t="s">
        <v>84</v>
      </c>
      <c r="C54" s="11" t="s">
        <v>85</v>
      </c>
      <c r="D54" s="19">
        <v>3400</v>
      </c>
    </row>
    <row r="55" spans="2:4" ht="28.5" customHeight="1" x14ac:dyDescent="0.2">
      <c r="B55" s="10" t="s">
        <v>183</v>
      </c>
      <c r="C55" s="11" t="s">
        <v>184</v>
      </c>
      <c r="D55" s="19">
        <f>4242.2+2204</f>
        <v>6446.2</v>
      </c>
    </row>
    <row r="56" spans="2:4" x14ac:dyDescent="0.2">
      <c r="B56" s="10" t="s">
        <v>86</v>
      </c>
      <c r="C56" s="11" t="s">
        <v>87</v>
      </c>
      <c r="D56" s="19">
        <f>SUM(D58+D57)</f>
        <v>76364</v>
      </c>
    </row>
    <row r="57" spans="2:4" s="25" customFormat="1" ht="76.5" x14ac:dyDescent="0.2">
      <c r="B57" s="22" t="s">
        <v>88</v>
      </c>
      <c r="C57" s="23" t="s">
        <v>89</v>
      </c>
      <c r="D57" s="24">
        <f>50826+15000</f>
        <v>65826</v>
      </c>
    </row>
    <row r="58" spans="2:4" ht="38.25" x14ac:dyDescent="0.2">
      <c r="B58" s="10" t="s">
        <v>90</v>
      </c>
      <c r="C58" s="11" t="s">
        <v>91</v>
      </c>
      <c r="D58" s="19">
        <f>3363+7175</f>
        <v>10538</v>
      </c>
    </row>
    <row r="59" spans="2:4" x14ac:dyDescent="0.2">
      <c r="B59" s="10" t="s">
        <v>92</v>
      </c>
      <c r="C59" s="11" t="s">
        <v>93</v>
      </c>
      <c r="D59" s="19">
        <f>SUM(D60:D72)</f>
        <v>6880</v>
      </c>
    </row>
    <row r="60" spans="2:4" ht="51" x14ac:dyDescent="0.2">
      <c r="B60" s="10" t="s">
        <v>94</v>
      </c>
      <c r="C60" s="12" t="s">
        <v>95</v>
      </c>
      <c r="D60" s="19">
        <v>64</v>
      </c>
    </row>
    <row r="61" spans="2:4" ht="51" x14ac:dyDescent="0.2">
      <c r="B61" s="10" t="s">
        <v>96</v>
      </c>
      <c r="C61" s="11" t="s">
        <v>97</v>
      </c>
      <c r="D61" s="19">
        <f>6+11</f>
        <v>17</v>
      </c>
    </row>
    <row r="62" spans="2:4" ht="51" x14ac:dyDescent="0.2">
      <c r="B62" s="10" t="s">
        <v>98</v>
      </c>
      <c r="C62" s="11" t="s">
        <v>99</v>
      </c>
      <c r="D62" s="19">
        <f>44-11</f>
        <v>33</v>
      </c>
    </row>
    <row r="63" spans="2:4" ht="51" x14ac:dyDescent="0.2">
      <c r="B63" s="10" t="s">
        <v>100</v>
      </c>
      <c r="C63" s="11" t="s">
        <v>101</v>
      </c>
      <c r="D63" s="19">
        <f>725+11</f>
        <v>736</v>
      </c>
    </row>
    <row r="64" spans="2:4" ht="25.5" x14ac:dyDescent="0.2">
      <c r="B64" s="10" t="s">
        <v>102</v>
      </c>
      <c r="C64" s="12" t="s">
        <v>103</v>
      </c>
      <c r="D64" s="19">
        <v>25</v>
      </c>
    </row>
    <row r="65" spans="1:4" ht="25.5" x14ac:dyDescent="0.2">
      <c r="B65" s="10" t="s">
        <v>104</v>
      </c>
      <c r="C65" s="11" t="s">
        <v>105</v>
      </c>
      <c r="D65" s="19">
        <f>597+4-20-370</f>
        <v>211</v>
      </c>
    </row>
    <row r="66" spans="1:4" ht="25.5" x14ac:dyDescent="0.2">
      <c r="B66" s="10" t="s">
        <v>106</v>
      </c>
      <c r="C66" s="11" t="s">
        <v>107</v>
      </c>
      <c r="D66" s="19">
        <v>100</v>
      </c>
    </row>
    <row r="67" spans="1:4" ht="51" x14ac:dyDescent="0.2">
      <c r="B67" s="10" t="s">
        <v>108</v>
      </c>
      <c r="C67" s="11" t="s">
        <v>109</v>
      </c>
      <c r="D67" s="19">
        <v>843</v>
      </c>
    </row>
    <row r="68" spans="1:4" ht="51" x14ac:dyDescent="0.2">
      <c r="B68" s="10" t="s">
        <v>110</v>
      </c>
      <c r="C68" s="11" t="s">
        <v>111</v>
      </c>
      <c r="D68" s="19">
        <f>15-12</f>
        <v>3</v>
      </c>
    </row>
    <row r="69" spans="1:4" ht="25.5" x14ac:dyDescent="0.2">
      <c r="B69" s="10" t="s">
        <v>196</v>
      </c>
      <c r="C69" s="11" t="s">
        <v>197</v>
      </c>
      <c r="D69" s="19">
        <f>12+14</f>
        <v>26</v>
      </c>
    </row>
    <row r="70" spans="1:4" ht="63.75" x14ac:dyDescent="0.2">
      <c r="B70" s="10" t="s">
        <v>112</v>
      </c>
      <c r="C70" s="11" t="s">
        <v>113</v>
      </c>
      <c r="D70" s="19">
        <v>495</v>
      </c>
    </row>
    <row r="71" spans="1:4" ht="51" x14ac:dyDescent="0.2">
      <c r="B71" s="10" t="s">
        <v>114</v>
      </c>
      <c r="C71" s="11" t="s">
        <v>115</v>
      </c>
      <c r="D71" s="19">
        <v>40</v>
      </c>
    </row>
    <row r="72" spans="1:4" ht="38.25" x14ac:dyDescent="0.2">
      <c r="B72" s="10" t="s">
        <v>116</v>
      </c>
      <c r="C72" s="11" t="s">
        <v>117</v>
      </c>
      <c r="D72" s="19">
        <f>5619+38-1370</f>
        <v>4287</v>
      </c>
    </row>
    <row r="73" spans="1:4" x14ac:dyDescent="0.2">
      <c r="B73" s="10"/>
      <c r="C73" s="11" t="s">
        <v>118</v>
      </c>
      <c r="D73" s="18">
        <f>SUM(D38+D47+D53+D59+D56)</f>
        <v>352671.2</v>
      </c>
    </row>
    <row r="74" spans="1:4" x14ac:dyDescent="0.2">
      <c r="B74" s="10" t="s">
        <v>195</v>
      </c>
      <c r="C74" s="11" t="s">
        <v>119</v>
      </c>
      <c r="D74" s="7">
        <f>SUM(D75:D113)</f>
        <v>966969.60000000009</v>
      </c>
    </row>
    <row r="75" spans="1:4" s="25" customFormat="1" ht="25.5" x14ac:dyDescent="0.2">
      <c r="A75" s="25" t="s">
        <v>120</v>
      </c>
      <c r="B75" s="26" t="s">
        <v>121</v>
      </c>
      <c r="C75" s="23" t="s">
        <v>122</v>
      </c>
      <c r="D75" s="27">
        <v>31818</v>
      </c>
    </row>
    <row r="76" spans="1:4" s="25" customFormat="1" ht="25.5" x14ac:dyDescent="0.2">
      <c r="B76" s="26" t="s">
        <v>123</v>
      </c>
      <c r="C76" s="23" t="s">
        <v>124</v>
      </c>
      <c r="D76" s="27">
        <v>53402.1</v>
      </c>
    </row>
    <row r="77" spans="1:4" s="25" customFormat="1" ht="25.5" x14ac:dyDescent="0.2">
      <c r="B77" s="26" t="s">
        <v>199</v>
      </c>
      <c r="C77" s="23" t="s">
        <v>198</v>
      </c>
      <c r="D77" s="27">
        <v>1164.4000000000001</v>
      </c>
    </row>
    <row r="78" spans="1:4" s="25" customFormat="1" ht="52.5" customHeight="1" x14ac:dyDescent="0.2">
      <c r="B78" s="26" t="s">
        <v>130</v>
      </c>
      <c r="C78" s="28" t="s">
        <v>131</v>
      </c>
      <c r="D78" s="27">
        <f>3000+3000-3000</f>
        <v>3000</v>
      </c>
    </row>
    <row r="79" spans="1:4" s="25" customFormat="1" ht="32.25" customHeight="1" x14ac:dyDescent="0.2">
      <c r="B79" s="26" t="s">
        <v>206</v>
      </c>
      <c r="C79" s="28" t="s">
        <v>207</v>
      </c>
      <c r="D79" s="27">
        <v>984.8</v>
      </c>
    </row>
    <row r="80" spans="1:4" s="25" customFormat="1" ht="69.75" customHeight="1" x14ac:dyDescent="0.2">
      <c r="B80" s="26" t="s">
        <v>174</v>
      </c>
      <c r="C80" s="28" t="s">
        <v>129</v>
      </c>
      <c r="D80" s="27">
        <v>1620.7</v>
      </c>
    </row>
    <row r="81" spans="2:4" s="25" customFormat="1" ht="78" customHeight="1" x14ac:dyDescent="0.2">
      <c r="B81" s="26" t="s">
        <v>185</v>
      </c>
      <c r="C81" s="28" t="s">
        <v>186</v>
      </c>
      <c r="D81" s="27">
        <f>18996+3811</f>
        <v>22807</v>
      </c>
    </row>
    <row r="82" spans="2:4" s="25" customFormat="1" ht="51" x14ac:dyDescent="0.2">
      <c r="B82" s="26" t="s">
        <v>125</v>
      </c>
      <c r="C82" s="23" t="s">
        <v>126</v>
      </c>
      <c r="D82" s="27">
        <f>7900+2381.6+10500</f>
        <v>20781.599999999999</v>
      </c>
    </row>
    <row r="83" spans="2:4" s="25" customFormat="1" ht="91.5" customHeight="1" x14ac:dyDescent="0.2">
      <c r="B83" s="26" t="s">
        <v>187</v>
      </c>
      <c r="C83" s="28" t="s">
        <v>214</v>
      </c>
      <c r="D83" s="27">
        <v>57005</v>
      </c>
    </row>
    <row r="84" spans="2:4" s="25" customFormat="1" ht="63.75" customHeight="1" x14ac:dyDescent="0.2">
      <c r="B84" s="26" t="s">
        <v>127</v>
      </c>
      <c r="C84" s="23" t="s">
        <v>128</v>
      </c>
      <c r="D84" s="27">
        <v>716.2</v>
      </c>
    </row>
    <row r="85" spans="2:4" s="25" customFormat="1" ht="42.75" customHeight="1" x14ac:dyDescent="0.2">
      <c r="B85" s="26" t="s">
        <v>210</v>
      </c>
      <c r="C85" s="28" t="s">
        <v>215</v>
      </c>
      <c r="D85" s="27">
        <v>660</v>
      </c>
    </row>
    <row r="86" spans="2:4" s="25" customFormat="1" ht="63.75" customHeight="1" x14ac:dyDescent="0.2">
      <c r="B86" s="26" t="s">
        <v>200</v>
      </c>
      <c r="C86" s="23" t="s">
        <v>201</v>
      </c>
      <c r="D86" s="27">
        <v>43039.7</v>
      </c>
    </row>
    <row r="87" spans="2:4" s="25" customFormat="1" ht="42.75" customHeight="1" x14ac:dyDescent="0.2">
      <c r="B87" s="26" t="s">
        <v>192</v>
      </c>
      <c r="C87" s="23" t="s">
        <v>212</v>
      </c>
      <c r="D87" s="27">
        <v>94.2</v>
      </c>
    </row>
    <row r="88" spans="2:4" s="25" customFormat="1" ht="71.25" customHeight="1" x14ac:dyDescent="0.2">
      <c r="B88" s="26" t="s">
        <v>211</v>
      </c>
      <c r="C88" s="23" t="s">
        <v>213</v>
      </c>
      <c r="D88" s="27">
        <v>1000</v>
      </c>
    </row>
    <row r="89" spans="2:4" s="25" customFormat="1" ht="78.75" customHeight="1" x14ac:dyDescent="0.2">
      <c r="B89" s="26" t="s">
        <v>202</v>
      </c>
      <c r="C89" s="23" t="s">
        <v>203</v>
      </c>
      <c r="D89" s="27">
        <f>16015+4409</f>
        <v>20424</v>
      </c>
    </row>
    <row r="90" spans="2:4" s="25" customFormat="1" ht="51.75" customHeight="1" x14ac:dyDescent="0.2">
      <c r="B90" s="26" t="s">
        <v>204</v>
      </c>
      <c r="C90" s="23" t="s">
        <v>205</v>
      </c>
      <c r="D90" s="27">
        <v>844.2</v>
      </c>
    </row>
    <row r="91" spans="2:4" ht="38.25" x14ac:dyDescent="0.2">
      <c r="B91" s="26" t="s">
        <v>132</v>
      </c>
      <c r="C91" s="23" t="s">
        <v>133</v>
      </c>
      <c r="D91" s="27">
        <f>963.2+17.6</f>
        <v>980.80000000000007</v>
      </c>
    </row>
    <row r="92" spans="2:4" ht="93.75" customHeight="1" x14ac:dyDescent="0.2">
      <c r="B92" s="26" t="s">
        <v>134</v>
      </c>
      <c r="C92" s="23" t="s">
        <v>135</v>
      </c>
      <c r="D92" s="27">
        <v>2095.1999999999998</v>
      </c>
    </row>
    <row r="93" spans="2:4" ht="38.25" x14ac:dyDescent="0.2">
      <c r="B93" s="26" t="s">
        <v>136</v>
      </c>
      <c r="C93" s="23" t="s">
        <v>137</v>
      </c>
      <c r="D93" s="27">
        <v>2175.8000000000002</v>
      </c>
    </row>
    <row r="94" spans="2:4" ht="25.5" x14ac:dyDescent="0.2">
      <c r="B94" s="26" t="s">
        <v>138</v>
      </c>
      <c r="C94" s="23" t="s">
        <v>139</v>
      </c>
      <c r="D94" s="27">
        <v>458.8</v>
      </c>
    </row>
    <row r="95" spans="2:4" ht="25.5" x14ac:dyDescent="0.2">
      <c r="B95" s="26" t="s">
        <v>140</v>
      </c>
      <c r="C95" s="23" t="s">
        <v>141</v>
      </c>
      <c r="D95" s="27">
        <v>5722.3</v>
      </c>
    </row>
    <row r="96" spans="2:4" ht="165.75" x14ac:dyDescent="0.2">
      <c r="B96" s="26" t="s">
        <v>142</v>
      </c>
      <c r="C96" s="23" t="s">
        <v>143</v>
      </c>
      <c r="D96" s="27">
        <f>241688.3-11901.1</f>
        <v>229787.19999999998</v>
      </c>
    </row>
    <row r="97" spans="2:4" ht="204" x14ac:dyDescent="0.2">
      <c r="B97" s="8" t="s">
        <v>144</v>
      </c>
      <c r="C97" s="14" t="s">
        <v>145</v>
      </c>
      <c r="D97" s="7">
        <f>3157.7-108.5</f>
        <v>3049.2</v>
      </c>
    </row>
    <row r="98" spans="2:4" ht="160.5" customHeight="1" x14ac:dyDescent="0.2">
      <c r="B98" s="26" t="s">
        <v>146</v>
      </c>
      <c r="C98" s="14" t="s">
        <v>147</v>
      </c>
      <c r="D98" s="7">
        <f>342823.3+7492.5</f>
        <v>350315.8</v>
      </c>
    </row>
    <row r="99" spans="2:4" ht="189.75" customHeight="1" x14ac:dyDescent="0.2">
      <c r="B99" s="10" t="s">
        <v>148</v>
      </c>
      <c r="C99" s="11" t="s">
        <v>149</v>
      </c>
      <c r="D99" s="7">
        <v>8057.3</v>
      </c>
    </row>
    <row r="100" spans="2:4" ht="51" x14ac:dyDescent="0.2">
      <c r="B100" s="10" t="s">
        <v>150</v>
      </c>
      <c r="C100" s="11" t="s">
        <v>151</v>
      </c>
      <c r="D100" s="7">
        <v>23775.3</v>
      </c>
    </row>
    <row r="101" spans="2:4" ht="63.75" x14ac:dyDescent="0.2">
      <c r="B101" s="10" t="s">
        <v>152</v>
      </c>
      <c r="C101" s="11" t="s">
        <v>153</v>
      </c>
      <c r="D101" s="7">
        <v>2223.4</v>
      </c>
    </row>
    <row r="102" spans="2:4" ht="76.5" x14ac:dyDescent="0.2">
      <c r="B102" s="22" t="s">
        <v>154</v>
      </c>
      <c r="C102" s="29" t="s">
        <v>155</v>
      </c>
      <c r="D102" s="27">
        <v>960</v>
      </c>
    </row>
    <row r="103" spans="2:4" ht="51" x14ac:dyDescent="0.2">
      <c r="B103" s="22" t="s">
        <v>156</v>
      </c>
      <c r="C103" s="29" t="s">
        <v>157</v>
      </c>
      <c r="D103" s="27">
        <v>50.9</v>
      </c>
    </row>
    <row r="104" spans="2:4" ht="25.5" x14ac:dyDescent="0.2">
      <c r="B104" s="8" t="s">
        <v>160</v>
      </c>
      <c r="C104" s="14" t="s">
        <v>161</v>
      </c>
      <c r="D104" s="7">
        <v>4121.2</v>
      </c>
    </row>
    <row r="105" spans="2:4" ht="25.5" x14ac:dyDescent="0.2">
      <c r="B105" s="8" t="s">
        <v>162</v>
      </c>
      <c r="C105" s="14" t="s">
        <v>163</v>
      </c>
      <c r="D105" s="7">
        <v>6679.3</v>
      </c>
    </row>
    <row r="106" spans="2:4" ht="25.5" x14ac:dyDescent="0.2">
      <c r="B106" s="8" t="s">
        <v>164</v>
      </c>
      <c r="C106" s="30" t="s">
        <v>165</v>
      </c>
      <c r="D106" s="7">
        <v>20301.599999999999</v>
      </c>
    </row>
    <row r="107" spans="2:4" ht="63.75" x14ac:dyDescent="0.2">
      <c r="B107" s="22" t="s">
        <v>166</v>
      </c>
      <c r="C107" s="29" t="s">
        <v>167</v>
      </c>
      <c r="D107" s="27">
        <v>23340.400000000001</v>
      </c>
    </row>
    <row r="108" spans="2:4" ht="51" x14ac:dyDescent="0.2">
      <c r="B108" s="22" t="s">
        <v>158</v>
      </c>
      <c r="C108" s="29" t="s">
        <v>159</v>
      </c>
      <c r="D108" s="27">
        <f>933.7+3220.9+2745.9</f>
        <v>6900.5</v>
      </c>
    </row>
    <row r="109" spans="2:4" ht="66.75" customHeight="1" x14ac:dyDescent="0.2">
      <c r="B109" s="22" t="s">
        <v>194</v>
      </c>
      <c r="C109" s="31" t="s">
        <v>193</v>
      </c>
      <c r="D109" s="27">
        <v>3657.6</v>
      </c>
    </row>
    <row r="110" spans="2:4" ht="76.5" x14ac:dyDescent="0.2">
      <c r="B110" s="8" t="s">
        <v>168</v>
      </c>
      <c r="C110" s="14" t="s">
        <v>169</v>
      </c>
      <c r="D110" s="7">
        <v>12155.1</v>
      </c>
    </row>
    <row r="111" spans="2:4" ht="40.5" customHeight="1" x14ac:dyDescent="0.2">
      <c r="B111" s="8" t="s">
        <v>208</v>
      </c>
      <c r="C111" s="39" t="s">
        <v>209</v>
      </c>
      <c r="D111" s="7">
        <v>300</v>
      </c>
    </row>
    <row r="112" spans="2:4" ht="76.5" x14ac:dyDescent="0.2">
      <c r="B112" s="32" t="s">
        <v>188</v>
      </c>
      <c r="C112" s="33" t="s">
        <v>190</v>
      </c>
      <c r="D112" s="34">
        <v>190</v>
      </c>
    </row>
    <row r="113" spans="2:4" ht="25.5" x14ac:dyDescent="0.2">
      <c r="B113" s="32" t="s">
        <v>189</v>
      </c>
      <c r="C113" s="33" t="s">
        <v>191</v>
      </c>
      <c r="D113" s="35">
        <v>310</v>
      </c>
    </row>
    <row r="114" spans="2:4" x14ac:dyDescent="0.2">
      <c r="D114" s="35"/>
    </row>
    <row r="115" spans="2:4" x14ac:dyDescent="0.2">
      <c r="D115" s="35"/>
    </row>
    <row r="116" spans="2:4" x14ac:dyDescent="0.2">
      <c r="D116" s="35"/>
    </row>
    <row r="117" spans="2:4" x14ac:dyDescent="0.2">
      <c r="D117" s="35"/>
    </row>
  </sheetData>
  <mergeCells count="4">
    <mergeCell ref="C2:D2"/>
    <mergeCell ref="C3:D3"/>
    <mergeCell ref="B5:D5"/>
    <mergeCell ref="B6:D6"/>
  </mergeCells>
  <pageMargins left="0.98425196850393704" right="0.39370078740157483" top="0.59055118110236227" bottom="0.59055118110236227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Лоскутова Валентина Александровна</cp:lastModifiedBy>
  <cp:lastPrinted>2015-04-27T07:14:44Z</cp:lastPrinted>
  <dcterms:created xsi:type="dcterms:W3CDTF">2014-11-08T07:40:33Z</dcterms:created>
  <dcterms:modified xsi:type="dcterms:W3CDTF">2015-08-05T13:18:01Z</dcterms:modified>
</cp:coreProperties>
</file>