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2015" sheetId="2" r:id="rId1"/>
  </sheets>
  <definedNames>
    <definedName name="_xlnm.Print_Titles" localSheetId="0">'2015'!$7:$8</definedName>
    <definedName name="_xlnm.Print_Area" localSheetId="0">'2015'!$B$1:$D$131</definedName>
  </definedNames>
  <calcPr calcId="145621"/>
</workbook>
</file>

<file path=xl/calcChain.xml><?xml version="1.0" encoding="utf-8"?>
<calcChain xmlns="http://schemas.openxmlformats.org/spreadsheetml/2006/main">
  <c r="D21" i="2" l="1"/>
  <c r="D81" i="2" l="1"/>
  <c r="D51" i="2" l="1"/>
  <c r="D17" i="2"/>
  <c r="D12" i="2"/>
  <c r="D87" i="2" l="1"/>
  <c r="D95" i="2"/>
  <c r="D94" i="2" l="1"/>
  <c r="D92" i="2"/>
  <c r="D88" i="2"/>
  <c r="D125" i="2"/>
  <c r="D89" i="2" l="1"/>
  <c r="D97" i="2" l="1"/>
  <c r="D96" i="2"/>
  <c r="D120" i="2"/>
  <c r="D119" i="2"/>
  <c r="D100" i="2"/>
  <c r="D102" i="2" l="1"/>
  <c r="D104" i="2"/>
  <c r="D113" i="2"/>
  <c r="D112" i="2"/>
  <c r="D111" i="2"/>
  <c r="D123" i="2" l="1"/>
  <c r="D93" i="2" l="1"/>
  <c r="D56" i="2" l="1"/>
  <c r="D84" i="2" l="1"/>
  <c r="D62" i="2"/>
  <c r="D59" i="2"/>
  <c r="D42" i="2"/>
  <c r="D37" i="2"/>
  <c r="D35" i="2"/>
  <c r="D31" i="2"/>
  <c r="D11" i="2"/>
  <c r="D83" i="2" l="1"/>
  <c r="D41" i="2"/>
  <c r="D10" i="2" l="1"/>
  <c r="D9" i="2" s="1"/>
</calcChain>
</file>

<file path=xl/sharedStrings.xml><?xml version="1.0" encoding="utf-8"?>
<sst xmlns="http://schemas.openxmlformats.org/spreadsheetml/2006/main" count="252" uniqueCount="252">
  <si>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</si>
  <si>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</si>
  <si>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2015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</si>
  <si>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</si>
  <si>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</si>
  <si>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</si>
  <si>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</si>
  <si>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</si>
  <si>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</si>
  <si>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</si>
  <si>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</si>
  <si>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</si>
  <si>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</si>
  <si>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</si>
  <si>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</si>
  <si>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</si>
  <si>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</si>
  <si>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</si>
  <si>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</si>
  <si>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</si>
  <si>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</si>
  <si>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</si>
  <si>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</si>
  <si>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</si>
  <si>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</si>
  <si>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</si>
  <si>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</si>
  <si>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</si>
  <si>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</si>
  <si>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105 01050 01 0000 110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</si>
  <si>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</si>
  <si>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</si>
  <si>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</si>
  <si>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</si>
  <si>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</si>
  <si>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</si>
  <si>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</si>
  <si>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</si>
  <si>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</si>
  <si>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</si>
  <si>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</si>
  <si>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</si>
  <si>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</si>
  <si>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</si>
  <si>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</si>
  <si>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</si>
  <si>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</si>
  <si>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</si>
  <si>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</si>
  <si>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</si>
  <si>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</si>
  <si>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</si>
  <si>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</si>
  <si>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</si>
  <si>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</si>
  <si>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</si>
  <si>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</si>
  <si>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</si>
  <si>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</si>
  <si>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</si>
  <si>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</si>
  <si>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</si>
  <si>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</si>
  <si>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</si>
  <si>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</si>
  <si>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</si>
  <si>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</si>
  <si>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</si>
  <si>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</si>
  <si>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</si>
  <si>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</si>
  <si>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</si>
  <si>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</si>
  <si>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</si>
  <si>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</si>
  <si>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</si>
  <si>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</si>
  <si>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</si>
  <si>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</si>
  <si>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</si>
  <si>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</si>
  <si>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</si>
  <si>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</si>
  <si>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</si>
  <si>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</si>
  <si>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</si>
  <si>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</si>
  <si>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</si>
  <si>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</si>
  <si>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</si>
  <si>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</si>
  <si>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</si>
  <si>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</si>
  <si>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</si>
  <si>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</si>
  <si>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</si>
  <si>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</si>
  <si>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</si>
  <si>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</si>
  <si>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</si>
  <si>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</si>
  <si>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</si>
  <si>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</si>
  <si>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</si>
  <si>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</si>
  <si>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</si>
  <si>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</si>
  <si>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</si>
  <si>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</si>
  <si>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</si>
  <si>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</si>
  <si>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</si>
  <si>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</si>
  <si>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</si>
  <si>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</si>
  <si>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</si>
  <si>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</si>
  <si>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</si>
  <si>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</si>
  <si>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</si>
  <si>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</si>
  <si>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</si>
  <si>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</si>
  <si>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</si>
  <si>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</si>
  <si>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</si>
  <si>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</si>
  <si>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</si>
  <si>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</si>
  <si>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</si>
  <si>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</si>
  <si>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</si>
  <si>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</si>
  <si>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</si>
  <si>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</si>
  <si>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</si>
  <si>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</si>
  <si>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</si>
  <si>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</si>
  <si>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</si>
  <si>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</si>
  <si>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</si>
  <si>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</si>
  <si>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</si>
  <si>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</si>
  <si>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</si>
  <si>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</si>
  <si>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</si>
  <si>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</si>
  <si>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</si>
  <si>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</si>
  <si>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</si>
  <si>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</si>
  <si>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</si>
  <si>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</si>
  <si>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</si>
  <si>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</si>
  <si>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</si>
  <si>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</si>
  <si>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</si>
  <si>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</si>
  <si>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</si>
  <si>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</si>
  <si>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</si>
  <si>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202 02077 04 7130 151</t>
  </si>
  <si>
    <t>2015 год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</si>
  <si>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</si>
  <si>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</si>
  <si>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физических лиц,   обладающих земельным участком, расположенным в границах городских округов</t>
  </si>
  <si>
    <t>1 06 06042 04 0000 110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</si>
  <si>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</si>
  <si>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2014 года)</t>
  </si>
  <si>
    <t>113 02994 04 0000 130</t>
  </si>
  <si>
    <t>Прочие доходы от компенсации затрат бюджетов городских округов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</si>
  <si>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</si>
  <si>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</si>
  <si>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202 02999 04 7105 151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</si>
  <si>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</si>
  <si>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</si>
  <si>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</si>
  <si>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</si>
  <si>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202 02999 04 7123 151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</si>
  <si>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</si>
  <si>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202 04081 04 0000 151</t>
  </si>
  <si>
    <t>200 00000 00 0000 000</t>
  </si>
  <si>
    <t>116 30030 01 0000 140</t>
  </si>
  <si>
    <t>Прочие денежные взыскания (штрафы) за правонарушения в области дорожного движения</t>
  </si>
  <si>
    <t>Субсидии бюджетам городских округов на обеспечение жильем молодых семей</t>
  </si>
  <si>
    <t>202 02008 04 0000 151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</si>
  <si>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</si>
  <si>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</si>
  <si>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202 02999 04 7125 151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</si>
  <si>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</si>
  <si>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202 02999 04 7131 151</t>
  </si>
  <si>
    <t>Субсидии бюджетам городских округов  на формирование сети базовых общеобразовательных организаций, в которых созданы условия для инклюзивного образования детей-инвалидов</t>
  </si>
  <si>
    <t>202 02051 04 0000 151</t>
  </si>
  <si>
    <t>Субсидии бюджетам городских округов на реализацию федеральных целевых программ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</si>
  <si>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</si>
  <si>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</si>
  <si>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202 02999 04 7114 151</t>
  </si>
  <si>
    <t>202 02999 04 7124 151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</si>
  <si>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</si>
  <si>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</si>
  <si>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</si>
  <si>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 на премирование победителей республиканского конкурса "Самое благоустроенное городское (сельское) поселение Республики Башкортостан"</t>
  </si>
  <si>
    <t>202 04999 04 7301 151</t>
  </si>
  <si>
    <t>Прочие межбюджетные трансферты, передаваемые бюджетам городских округов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</si>
  <si>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</si>
  <si>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</si>
  <si>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</si>
  <si>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207 04050 04 0000 180</t>
  </si>
  <si>
    <t>Прочие безвозмездные поступления в бюджеты городских округов</t>
  </si>
  <si>
    <t>202 02102 04 0007 151</t>
  </si>
  <si>
    <t>Субсидии бюджетам городских округов на закупку автотранспортных средств и коммунальной техники</t>
  </si>
  <si>
    <t>202 02219 04 0000 151</t>
  </si>
  <si>
    <t>Субсидии бюджетам городских округов на закупку автобусов и техники для жилищно-коммунального хозяйства, работающих на газомоторном топливе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</si>
  <si>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</si>
  <si>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202 04025 04 0000 151</t>
  </si>
  <si>
    <t>202 03024 04 7208 151</t>
  </si>
  <si>
    <t>202 03024 04 7209 151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</si>
  <si>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</si>
  <si>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</si>
  <si>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</si>
  <si>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</si>
  <si>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</si>
  <si>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</si>
  <si>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</si>
  <si>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</si>
  <si>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</si>
  <si>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</si>
  <si>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116 25084 04 0000 140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</si>
  <si>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</si>
  <si>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</si>
  <si>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116 46000 04 0000 140</t>
  </si>
  <si>
    <t>117 05040 04 0000 180</t>
  </si>
  <si>
    <t>Прочие неналоговые доходы бюджетов городских округов</t>
  </si>
  <si>
    <t>Прочие неналоговые доходы</t>
  </si>
  <si>
    <t>117 05000 00 0000 180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</si>
  <si>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</si>
  <si>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111 00000 04 0000 120</t>
  </si>
  <si>
    <t>Субсидии бюджетам городских округов на реализацию мероприятий республиканской целевой программы «Стимулирование развития жилищного строительства в Республике Башкортостан»</t>
  </si>
  <si>
    <t>105 03010 01 0000 110</t>
  </si>
  <si>
    <t>105 03020 01 0000 110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</si>
  <si>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</si>
  <si>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</si>
  <si>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116 21040 04 0000 140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</si>
  <si>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</si>
  <si>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</si>
  <si>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</si>
  <si>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116 41000 01 0000 140</t>
  </si>
  <si>
    <t>Денежные взыскания (штрафы) за нарушение законодательства Российской Федерации об электроэнергетике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</si>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</sst>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/>
    </xf>
    <xf numFmtId="0" fontId="3" fillId="0" borderId="2" xfId="1" applyNumberFormat="1" applyFont="1" applyBorder="1" applyAlignment="1">
      <alignment horizontal="left" vertical="top" wrapText="1"/>
    </xf>
    <xf numFmtId="165" fontId="3" fillId="0" borderId="2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view="pageBreakPreview" topLeftCell="B1" zoomScale="120" zoomScaleNormal="85" zoomScaleSheetLayoutView="120" workbookViewId="0">
      <selection activeCell="D11" sqref="D11"/>
    </sheetView>
  </sheetViews>
  <sheetFormatPr defaultRowHeight="12.75" x14ac:dyDescent="0.2"/>
  <cols>
    <col min="1" max="1" width="5.7109375" style="4" hidden="1" customWidth="1"/>
    <col min="2" max="2" width="19.28515625" style="4" customWidth="1"/>
    <col min="3" max="3" width="53.7109375" style="4" customWidth="1"/>
    <col min="4" max="4" width="14.5703125" style="4" customWidth="1"/>
    <col min="5" max="16384" width="9.140625" style="4"/>
  </cols>
  <sheetData>
    <row r="1" spans="2:4" x14ac:dyDescent="0.2">
      <c r="B1" s="1"/>
      <c r="C1" s="2"/>
      <c r="D1" s="3" t="s">
        <v>251</v>
      </c>
    </row>
    <row r="2" spans="2:4" x14ac:dyDescent="0.2">
      <c r="C2" s="5" t="s">
        <v>0</v>
      </c>
      <c r="D2" s="5"/>
    </row>
    <row r="3" spans="2:4" x14ac:dyDescent="0.2">
      <c r="C3" s="5" t="s">
        <v>1</v>
      </c>
      <c r="D3" s="5"/>
    </row>
    <row r="4" spans="2:4" x14ac:dyDescent="0.2">
      <c r="C4" s="2"/>
      <c r="D4" s="2"/>
    </row>
    <row r="5" spans="2:4" x14ac:dyDescent="0.2">
      <c r="B5" s="6" t="s">
        <v>2</v>
      </c>
      <c r="C5" s="6"/>
      <c r="D5" s="6"/>
    </row>
    <row r="6" spans="2:4" x14ac:dyDescent="0.2">
      <c r="B6" s="7" t="s">
        <v>3</v>
      </c>
      <c r="C6" s="7"/>
      <c r="D6" s="7"/>
    </row>
    <row r="7" spans="2:4" ht="51" x14ac:dyDescent="0.2">
      <c r="B7" s="8" t="s">
        <v>4</v>
      </c>
      <c r="C7" s="8" t="s">
        <v>5</v>
      </c>
      <c r="D7" s="9" t="s">
        <v>165</v>
      </c>
    </row>
    <row r="8" spans="2:4" x14ac:dyDescent="0.2">
      <c r="B8" s="9">
        <v>1</v>
      </c>
      <c r="C8" s="9">
        <v>2</v>
      </c>
      <c r="D8" s="9">
        <v>3</v>
      </c>
    </row>
    <row r="9" spans="2:4" x14ac:dyDescent="0.2">
      <c r="B9" s="10"/>
      <c r="C9" s="10" t="s">
        <v>6</v>
      </c>
      <c r="D9" s="11">
        <f>SUM(D10+D84)</f>
        <v>2177675</v>
      </c>
    </row>
    <row r="10" spans="2:4" x14ac:dyDescent="0.2">
      <c r="B10" s="12" t="s">
        <v>7</v>
      </c>
      <c r="C10" s="13" t="s">
        <v>8</v>
      </c>
      <c r="D10" s="11">
        <f>SUM(D41+D83)</f>
        <v>1116605.8999999999</v>
      </c>
    </row>
    <row r="11" spans="2:4" x14ac:dyDescent="0.2">
      <c r="B11" s="12" t="s">
        <v>9</v>
      </c>
      <c r="C11" s="13" t="s">
        <v>10</v>
      </c>
      <c r="D11" s="11">
        <f>SUM(D12)</f>
        <v>403254.1</v>
      </c>
    </row>
    <row r="12" spans="2:4" x14ac:dyDescent="0.2">
      <c r="B12" s="14" t="s">
        <v>11</v>
      </c>
      <c r="C12" s="15" t="s">
        <v>12</v>
      </c>
      <c r="D12" s="11">
        <f>SUM(D13+D14+D15+D16)</f>
        <v>403254.1</v>
      </c>
    </row>
    <row r="13" spans="2:4" ht="63.75" x14ac:dyDescent="0.2">
      <c r="B13" s="14" t="s">
        <v>13</v>
      </c>
      <c r="C13" s="16" t="s">
        <v>14</v>
      </c>
      <c r="D13" s="11">
        <v>397315.8</v>
      </c>
    </row>
    <row r="14" spans="2:4" ht="88.5" customHeight="1" x14ac:dyDescent="0.2">
      <c r="B14" s="14" t="s">
        <v>15</v>
      </c>
      <c r="C14" s="17" t="s">
        <v>16</v>
      </c>
      <c r="D14" s="11">
        <v>661.8</v>
      </c>
    </row>
    <row r="15" spans="2:4" ht="38.25" x14ac:dyDescent="0.2">
      <c r="B15" s="14" t="s">
        <v>17</v>
      </c>
      <c r="C15" s="15" t="s">
        <v>18</v>
      </c>
      <c r="D15" s="11">
        <v>4545.5</v>
      </c>
    </row>
    <row r="16" spans="2:4" ht="77.25" customHeight="1" x14ac:dyDescent="0.2">
      <c r="B16" s="14" t="s">
        <v>222</v>
      </c>
      <c r="C16" s="18" t="s">
        <v>223</v>
      </c>
      <c r="D16" s="11">
        <v>731</v>
      </c>
    </row>
    <row r="17" spans="2:4" ht="25.5" x14ac:dyDescent="0.2">
      <c r="B17" s="14" t="s">
        <v>19</v>
      </c>
      <c r="C17" s="15" t="s">
        <v>20</v>
      </c>
      <c r="D17" s="19">
        <f>D18+D19+D20</f>
        <v>4573</v>
      </c>
    </row>
    <row r="18" spans="2:4" ht="63.75" x14ac:dyDescent="0.2">
      <c r="B18" s="14" t="s">
        <v>21</v>
      </c>
      <c r="C18" s="15" t="s">
        <v>161</v>
      </c>
      <c r="D18" s="19">
        <v>1525.7</v>
      </c>
    </row>
    <row r="19" spans="2:4" ht="76.5" x14ac:dyDescent="0.2">
      <c r="B19" s="14" t="s">
        <v>22</v>
      </c>
      <c r="C19" s="15" t="s">
        <v>162</v>
      </c>
      <c r="D19" s="19">
        <v>41.3</v>
      </c>
    </row>
    <row r="20" spans="2:4" ht="63.75" x14ac:dyDescent="0.2">
      <c r="B20" s="14" t="s">
        <v>23</v>
      </c>
      <c r="C20" s="15" t="s">
        <v>163</v>
      </c>
      <c r="D20" s="19">
        <v>3006</v>
      </c>
    </row>
    <row r="21" spans="2:4" x14ac:dyDescent="0.2">
      <c r="B21" s="14" t="s">
        <v>24</v>
      </c>
      <c r="C21" s="20" t="s">
        <v>25</v>
      </c>
      <c r="D21" s="11">
        <f>D22+D23+D24+D30+D26+D25+D27+D28+D29</f>
        <v>94554.999999999971</v>
      </c>
    </row>
    <row r="22" spans="2:4" ht="25.5" x14ac:dyDescent="0.2">
      <c r="B22" s="14" t="s">
        <v>26</v>
      </c>
      <c r="C22" s="20" t="s">
        <v>27</v>
      </c>
      <c r="D22" s="11">
        <v>7598</v>
      </c>
    </row>
    <row r="23" spans="2:4" ht="41.25" customHeight="1" x14ac:dyDescent="0.2">
      <c r="B23" s="14" t="s">
        <v>224</v>
      </c>
      <c r="C23" s="21" t="s">
        <v>225</v>
      </c>
      <c r="D23" s="11">
        <v>11.2</v>
      </c>
    </row>
    <row r="24" spans="2:4" ht="52.5" customHeight="1" x14ac:dyDescent="0.2">
      <c r="B24" s="14" t="s">
        <v>28</v>
      </c>
      <c r="C24" s="21" t="s">
        <v>170</v>
      </c>
      <c r="D24" s="11">
        <v>1899.9</v>
      </c>
    </row>
    <row r="25" spans="2:4" ht="38.25" x14ac:dyDescent="0.2">
      <c r="B25" s="22" t="s">
        <v>29</v>
      </c>
      <c r="C25" s="23" t="s">
        <v>171</v>
      </c>
      <c r="D25" s="11">
        <v>636.9</v>
      </c>
    </row>
    <row r="26" spans="2:4" ht="25.5" x14ac:dyDescent="0.2">
      <c r="B26" s="14" t="s">
        <v>30</v>
      </c>
      <c r="C26" s="15" t="s">
        <v>31</v>
      </c>
      <c r="D26" s="11">
        <v>75294.7</v>
      </c>
    </row>
    <row r="27" spans="2:4" ht="38.25" customHeight="1" x14ac:dyDescent="0.2">
      <c r="B27" s="14" t="s">
        <v>226</v>
      </c>
      <c r="C27" s="18" t="s">
        <v>227</v>
      </c>
      <c r="D27" s="11">
        <v>232.7</v>
      </c>
    </row>
    <row r="28" spans="2:4" ht="15" customHeight="1" x14ac:dyDescent="0.2">
      <c r="B28" s="14" t="s">
        <v>241</v>
      </c>
      <c r="C28" s="18" t="s">
        <v>243</v>
      </c>
      <c r="D28" s="11">
        <v>10.9</v>
      </c>
    </row>
    <row r="29" spans="2:4" ht="26.25" customHeight="1" x14ac:dyDescent="0.2">
      <c r="B29" s="14" t="s">
        <v>242</v>
      </c>
      <c r="C29" s="18" t="s">
        <v>244</v>
      </c>
      <c r="D29" s="11">
        <v>4.7</v>
      </c>
    </row>
    <row r="30" spans="2:4" ht="25.5" x14ac:dyDescent="0.2">
      <c r="B30" s="14" t="s">
        <v>32</v>
      </c>
      <c r="C30" s="15" t="s">
        <v>33</v>
      </c>
      <c r="D30" s="11">
        <v>8866</v>
      </c>
    </row>
    <row r="31" spans="2:4" x14ac:dyDescent="0.2">
      <c r="B31" s="14" t="s">
        <v>34</v>
      </c>
      <c r="C31" s="20" t="s">
        <v>35</v>
      </c>
      <c r="D31" s="11">
        <f>SUM(D32+D34+D33)</f>
        <v>205885.30000000002</v>
      </c>
    </row>
    <row r="32" spans="2:4" ht="38.25" x14ac:dyDescent="0.2">
      <c r="B32" s="14" t="s">
        <v>36</v>
      </c>
      <c r="C32" s="15" t="s">
        <v>37</v>
      </c>
      <c r="D32" s="11">
        <v>11235.1</v>
      </c>
    </row>
    <row r="33" spans="2:4" ht="25.5" x14ac:dyDescent="0.2">
      <c r="B33" s="14" t="s">
        <v>167</v>
      </c>
      <c r="C33" s="15" t="s">
        <v>166</v>
      </c>
      <c r="D33" s="11">
        <v>192775.2</v>
      </c>
    </row>
    <row r="34" spans="2:4" ht="25.5" x14ac:dyDescent="0.2">
      <c r="B34" s="14" t="s">
        <v>169</v>
      </c>
      <c r="C34" s="15" t="s">
        <v>168</v>
      </c>
      <c r="D34" s="11">
        <v>1875</v>
      </c>
    </row>
    <row r="35" spans="2:4" ht="25.5" x14ac:dyDescent="0.2">
      <c r="B35" s="14" t="s">
        <v>38</v>
      </c>
      <c r="C35" s="15" t="s">
        <v>39</v>
      </c>
      <c r="D35" s="11">
        <f>SUM(D36)</f>
        <v>114.3</v>
      </c>
    </row>
    <row r="36" spans="2:4" x14ac:dyDescent="0.2">
      <c r="B36" s="14" t="s">
        <v>40</v>
      </c>
      <c r="C36" s="15" t="s">
        <v>41</v>
      </c>
      <c r="D36" s="11">
        <v>114.3</v>
      </c>
    </row>
    <row r="37" spans="2:4" x14ac:dyDescent="0.2">
      <c r="B37" s="14" t="s">
        <v>42</v>
      </c>
      <c r="C37" s="20" t="s">
        <v>43</v>
      </c>
      <c r="D37" s="11">
        <f>SUM(D38+D39+D40)</f>
        <v>19822</v>
      </c>
    </row>
    <row r="38" spans="2:4" ht="38.25" x14ac:dyDescent="0.2">
      <c r="B38" s="14" t="s">
        <v>44</v>
      </c>
      <c r="C38" s="15" t="s">
        <v>45</v>
      </c>
      <c r="D38" s="11">
        <v>19171.599999999999</v>
      </c>
    </row>
    <row r="39" spans="2:4" ht="25.5" x14ac:dyDescent="0.2">
      <c r="B39" s="14" t="s">
        <v>46</v>
      </c>
      <c r="C39" s="15" t="s">
        <v>47</v>
      </c>
      <c r="D39" s="11">
        <v>625</v>
      </c>
    </row>
    <row r="40" spans="2:4" ht="76.5" x14ac:dyDescent="0.2">
      <c r="B40" s="14" t="s">
        <v>48</v>
      </c>
      <c r="C40" s="16" t="s">
        <v>49</v>
      </c>
      <c r="D40" s="11">
        <v>25.4</v>
      </c>
    </row>
    <row r="41" spans="2:4" x14ac:dyDescent="0.2">
      <c r="B41" s="24"/>
      <c r="C41" s="15" t="s">
        <v>50</v>
      </c>
      <c r="D41" s="25">
        <f>SUM(D11+D17+D21+D31+D37+D35)</f>
        <v>728203.70000000007</v>
      </c>
    </row>
    <row r="42" spans="2:4" ht="25.5" x14ac:dyDescent="0.2">
      <c r="B42" s="14" t="s">
        <v>239</v>
      </c>
      <c r="C42" s="15" t="s">
        <v>51</v>
      </c>
      <c r="D42" s="11">
        <f>SUM(D43:D50)</f>
        <v>271285</v>
      </c>
    </row>
    <row r="43" spans="2:4" ht="51" x14ac:dyDescent="0.2">
      <c r="B43" s="14" t="s">
        <v>52</v>
      </c>
      <c r="C43" s="15" t="s">
        <v>53</v>
      </c>
      <c r="D43" s="11">
        <v>2517.1999999999998</v>
      </c>
    </row>
    <row r="44" spans="2:4" ht="63.75" customHeight="1" x14ac:dyDescent="0.2">
      <c r="B44" s="14" t="s">
        <v>54</v>
      </c>
      <c r="C44" s="17" t="s">
        <v>55</v>
      </c>
      <c r="D44" s="11">
        <v>181847.5</v>
      </c>
    </row>
    <row r="45" spans="2:4" ht="63.75" x14ac:dyDescent="0.2">
      <c r="B45" s="14" t="s">
        <v>56</v>
      </c>
      <c r="C45" s="15" t="s">
        <v>57</v>
      </c>
      <c r="D45" s="11">
        <v>1801.2</v>
      </c>
    </row>
    <row r="46" spans="2:4" ht="63.75" x14ac:dyDescent="0.2">
      <c r="B46" s="14" t="s">
        <v>58</v>
      </c>
      <c r="C46" s="15" t="s">
        <v>59</v>
      </c>
      <c r="D46" s="11">
        <v>568</v>
      </c>
    </row>
    <row r="47" spans="2:4" ht="28.5" customHeight="1" x14ac:dyDescent="0.2">
      <c r="B47" s="14" t="s">
        <v>60</v>
      </c>
      <c r="C47" s="18" t="s">
        <v>61</v>
      </c>
      <c r="D47" s="11">
        <v>74327.600000000006</v>
      </c>
    </row>
    <row r="48" spans="2:4" ht="38.25" x14ac:dyDescent="0.2">
      <c r="B48" s="14" t="s">
        <v>62</v>
      </c>
      <c r="C48" s="15" t="s">
        <v>63</v>
      </c>
      <c r="D48" s="26">
        <v>4250.6000000000004</v>
      </c>
    </row>
    <row r="49" spans="2:4" ht="38.25" x14ac:dyDescent="0.2">
      <c r="B49" s="14" t="s">
        <v>64</v>
      </c>
      <c r="C49" s="15" t="s">
        <v>65</v>
      </c>
      <c r="D49" s="26">
        <v>1735.1</v>
      </c>
    </row>
    <row r="50" spans="2:4" ht="65.25" customHeight="1" x14ac:dyDescent="0.2">
      <c r="B50" s="27" t="s">
        <v>66</v>
      </c>
      <c r="C50" s="28" t="s">
        <v>67</v>
      </c>
      <c r="D50" s="26">
        <v>4237.8</v>
      </c>
    </row>
    <row r="51" spans="2:4" x14ac:dyDescent="0.2">
      <c r="B51" s="14" t="s">
        <v>68</v>
      </c>
      <c r="C51" s="15" t="s">
        <v>69</v>
      </c>
      <c r="D51" s="26">
        <f>D52+D53+D54+D55</f>
        <v>5244.6</v>
      </c>
    </row>
    <row r="52" spans="2:4" ht="25.5" x14ac:dyDescent="0.2">
      <c r="B52" s="14" t="s">
        <v>70</v>
      </c>
      <c r="C52" s="15" t="s">
        <v>71</v>
      </c>
      <c r="D52" s="26">
        <v>2317.8000000000002</v>
      </c>
    </row>
    <row r="53" spans="2:4" ht="25.5" x14ac:dyDescent="0.2">
      <c r="B53" s="14" t="s">
        <v>72</v>
      </c>
      <c r="C53" s="15" t="s">
        <v>73</v>
      </c>
      <c r="D53" s="26">
        <v>102.3</v>
      </c>
    </row>
    <row r="54" spans="2:4" x14ac:dyDescent="0.2">
      <c r="B54" s="14" t="s">
        <v>74</v>
      </c>
      <c r="C54" s="15" t="s">
        <v>75</v>
      </c>
      <c r="D54" s="26">
        <v>1.3</v>
      </c>
    </row>
    <row r="55" spans="2:4" x14ac:dyDescent="0.2">
      <c r="B55" s="14" t="s">
        <v>76</v>
      </c>
      <c r="C55" s="15" t="s">
        <v>77</v>
      </c>
      <c r="D55" s="26">
        <v>2823.2</v>
      </c>
    </row>
    <row r="56" spans="2:4" ht="25.5" x14ac:dyDescent="0.2">
      <c r="B56" s="14" t="s">
        <v>78</v>
      </c>
      <c r="C56" s="15" t="s">
        <v>79</v>
      </c>
      <c r="D56" s="26">
        <f>D57+D58</f>
        <v>10226.6</v>
      </c>
    </row>
    <row r="57" spans="2:4" ht="25.5" x14ac:dyDescent="0.2">
      <c r="B57" s="14" t="s">
        <v>80</v>
      </c>
      <c r="C57" s="15" t="s">
        <v>81</v>
      </c>
      <c r="D57" s="26">
        <v>3514.9</v>
      </c>
    </row>
    <row r="58" spans="2:4" ht="25.5" x14ac:dyDescent="0.2">
      <c r="B58" s="14" t="s">
        <v>172</v>
      </c>
      <c r="C58" s="15" t="s">
        <v>173</v>
      </c>
      <c r="D58" s="26">
        <v>6711.7</v>
      </c>
    </row>
    <row r="59" spans="2:4" x14ac:dyDescent="0.2">
      <c r="B59" s="14" t="s">
        <v>82</v>
      </c>
      <c r="C59" s="15" t="s">
        <v>83</v>
      </c>
      <c r="D59" s="26">
        <f>SUM(D61+D60)</f>
        <v>92169.299999999988</v>
      </c>
    </row>
    <row r="60" spans="2:4" s="32" customFormat="1" ht="76.5" x14ac:dyDescent="0.2">
      <c r="B60" s="29" t="s">
        <v>84</v>
      </c>
      <c r="C60" s="30" t="s">
        <v>85</v>
      </c>
      <c r="D60" s="31">
        <v>85986.4</v>
      </c>
    </row>
    <row r="61" spans="2:4" ht="38.25" x14ac:dyDescent="0.2">
      <c r="B61" s="14" t="s">
        <v>86</v>
      </c>
      <c r="C61" s="15" t="s">
        <v>87</v>
      </c>
      <c r="D61" s="26">
        <v>6182.9</v>
      </c>
    </row>
    <row r="62" spans="2:4" x14ac:dyDescent="0.2">
      <c r="B62" s="14" t="s">
        <v>88</v>
      </c>
      <c r="C62" s="15" t="s">
        <v>89</v>
      </c>
      <c r="D62" s="26">
        <f>SUM(D63:D80)</f>
        <v>9218.5</v>
      </c>
    </row>
    <row r="63" spans="2:4" ht="51" x14ac:dyDescent="0.2">
      <c r="B63" s="14" t="s">
        <v>90</v>
      </c>
      <c r="C63" s="16" t="s">
        <v>91</v>
      </c>
      <c r="D63" s="26">
        <v>120.2</v>
      </c>
    </row>
    <row r="64" spans="2:4" ht="51" x14ac:dyDescent="0.2">
      <c r="B64" s="14" t="s">
        <v>92</v>
      </c>
      <c r="C64" s="15" t="s">
        <v>93</v>
      </c>
      <c r="D64" s="26">
        <v>30.1</v>
      </c>
    </row>
    <row r="65" spans="2:4" ht="51" x14ac:dyDescent="0.2">
      <c r="B65" s="14" t="s">
        <v>94</v>
      </c>
      <c r="C65" s="15" t="s">
        <v>95</v>
      </c>
      <c r="D65" s="26">
        <v>9</v>
      </c>
    </row>
    <row r="66" spans="2:4" ht="51" x14ac:dyDescent="0.2">
      <c r="B66" s="14" t="s">
        <v>96</v>
      </c>
      <c r="C66" s="15" t="s">
        <v>97</v>
      </c>
      <c r="D66" s="26">
        <v>869.5</v>
      </c>
    </row>
    <row r="67" spans="2:4" ht="39" customHeight="1" x14ac:dyDescent="0.2">
      <c r="B67" s="14" t="s">
        <v>228</v>
      </c>
      <c r="C67" s="18" t="s">
        <v>229</v>
      </c>
      <c r="D67" s="26">
        <v>16</v>
      </c>
    </row>
    <row r="68" spans="2:4" ht="51.75" customHeight="1" x14ac:dyDescent="0.2">
      <c r="B68" s="14" t="s">
        <v>245</v>
      </c>
      <c r="C68" s="18" t="s">
        <v>246</v>
      </c>
      <c r="D68" s="26">
        <v>4.9000000000000004</v>
      </c>
    </row>
    <row r="69" spans="2:4" ht="25.5" x14ac:dyDescent="0.2">
      <c r="B69" s="14" t="s">
        <v>98</v>
      </c>
      <c r="C69" s="15" t="s">
        <v>99</v>
      </c>
      <c r="D69" s="26">
        <v>810</v>
      </c>
    </row>
    <row r="70" spans="2:4" ht="25.5" x14ac:dyDescent="0.2">
      <c r="B70" s="14" t="s">
        <v>100</v>
      </c>
      <c r="C70" s="15" t="s">
        <v>101</v>
      </c>
      <c r="D70" s="26">
        <v>185.3</v>
      </c>
    </row>
    <row r="71" spans="2:4" ht="38.25" x14ac:dyDescent="0.2">
      <c r="B71" s="14" t="s">
        <v>230</v>
      </c>
      <c r="C71" s="15" t="s">
        <v>231</v>
      </c>
      <c r="D71" s="26">
        <v>90</v>
      </c>
    </row>
    <row r="72" spans="2:4" ht="51" x14ac:dyDescent="0.2">
      <c r="B72" s="14" t="s">
        <v>102</v>
      </c>
      <c r="C72" s="15" t="s">
        <v>103</v>
      </c>
      <c r="D72" s="26">
        <v>940.6</v>
      </c>
    </row>
    <row r="73" spans="2:4" ht="51" x14ac:dyDescent="0.2">
      <c r="B73" s="14" t="s">
        <v>104</v>
      </c>
      <c r="C73" s="15" t="s">
        <v>105</v>
      </c>
      <c r="D73" s="26">
        <v>7.5</v>
      </c>
    </row>
    <row r="74" spans="2:4" ht="25.5" x14ac:dyDescent="0.2">
      <c r="B74" s="14" t="s">
        <v>185</v>
      </c>
      <c r="C74" s="15" t="s">
        <v>186</v>
      </c>
      <c r="D74" s="26">
        <v>36.5</v>
      </c>
    </row>
    <row r="75" spans="2:4" ht="64.5" customHeight="1" x14ac:dyDescent="0.2">
      <c r="B75" s="14" t="s">
        <v>247</v>
      </c>
      <c r="C75" s="18" t="s">
        <v>248</v>
      </c>
      <c r="D75" s="26">
        <v>3</v>
      </c>
    </row>
    <row r="76" spans="2:4" ht="39" customHeight="1" x14ac:dyDescent="0.2">
      <c r="B76" s="14" t="s">
        <v>249</v>
      </c>
      <c r="C76" s="18" t="s">
        <v>250</v>
      </c>
      <c r="D76" s="26">
        <v>2</v>
      </c>
    </row>
    <row r="77" spans="2:4" ht="63.75" x14ac:dyDescent="0.2">
      <c r="B77" s="14" t="s">
        <v>106</v>
      </c>
      <c r="C77" s="15" t="s">
        <v>107</v>
      </c>
      <c r="D77" s="26">
        <v>173.4</v>
      </c>
    </row>
    <row r="78" spans="2:4" ht="76.5" customHeight="1" x14ac:dyDescent="0.2">
      <c r="B78" s="14" t="s">
        <v>233</v>
      </c>
      <c r="C78" s="18" t="s">
        <v>232</v>
      </c>
      <c r="D78" s="26">
        <v>866.8</v>
      </c>
    </row>
    <row r="79" spans="2:4" ht="51" x14ac:dyDescent="0.2">
      <c r="B79" s="14" t="s">
        <v>108</v>
      </c>
      <c r="C79" s="15" t="s">
        <v>109</v>
      </c>
      <c r="D79" s="26">
        <v>97.5</v>
      </c>
    </row>
    <row r="80" spans="2:4" ht="38.25" x14ac:dyDescent="0.2">
      <c r="B80" s="14" t="s">
        <v>110</v>
      </c>
      <c r="C80" s="15" t="s">
        <v>111</v>
      </c>
      <c r="D80" s="26">
        <v>4956.2</v>
      </c>
    </row>
    <row r="81" spans="1:4" x14ac:dyDescent="0.2">
      <c r="B81" s="14" t="s">
        <v>237</v>
      </c>
      <c r="C81" s="15" t="s">
        <v>236</v>
      </c>
      <c r="D81" s="26">
        <f>D82</f>
        <v>258.2</v>
      </c>
    </row>
    <row r="82" spans="1:4" x14ac:dyDescent="0.2">
      <c r="B82" s="14" t="s">
        <v>234</v>
      </c>
      <c r="C82" s="15" t="s">
        <v>235</v>
      </c>
      <c r="D82" s="26">
        <v>258.2</v>
      </c>
    </row>
    <row r="83" spans="1:4" x14ac:dyDescent="0.2">
      <c r="B83" s="14"/>
      <c r="C83" s="15" t="s">
        <v>112</v>
      </c>
      <c r="D83" s="25">
        <f>SUM(D42+D51+D56+D62+D59+D81)</f>
        <v>388402.19999999995</v>
      </c>
    </row>
    <row r="84" spans="1:4" x14ac:dyDescent="0.2">
      <c r="B84" s="14" t="s">
        <v>184</v>
      </c>
      <c r="C84" s="15" t="s">
        <v>113</v>
      </c>
      <c r="D84" s="11">
        <f>SUM(D85:D131)</f>
        <v>1061069.1000000003</v>
      </c>
    </row>
    <row r="85" spans="1:4" s="32" customFormat="1" ht="25.5" x14ac:dyDescent="0.2">
      <c r="A85" s="32" t="s">
        <v>114</v>
      </c>
      <c r="B85" s="33" t="s">
        <v>115</v>
      </c>
      <c r="C85" s="30" t="s">
        <v>116</v>
      </c>
      <c r="D85" s="34">
        <v>31818</v>
      </c>
    </row>
    <row r="86" spans="1:4" s="32" customFormat="1" ht="25.5" x14ac:dyDescent="0.2">
      <c r="B86" s="33" t="s">
        <v>117</v>
      </c>
      <c r="C86" s="30" t="s">
        <v>118</v>
      </c>
      <c r="D86" s="34">
        <v>53402.1</v>
      </c>
    </row>
    <row r="87" spans="1:4" s="32" customFormat="1" ht="25.5" x14ac:dyDescent="0.2">
      <c r="B87" s="33" t="s">
        <v>188</v>
      </c>
      <c r="C87" s="30" t="s">
        <v>187</v>
      </c>
      <c r="D87" s="34">
        <f>1164.4+5907+11518.7+266.6+136.7</f>
        <v>18993.399999999998</v>
      </c>
    </row>
    <row r="88" spans="1:4" s="32" customFormat="1" ht="39.75" customHeight="1" x14ac:dyDescent="0.2">
      <c r="B88" s="33" t="s">
        <v>122</v>
      </c>
      <c r="C88" s="35" t="s">
        <v>123</v>
      </c>
      <c r="D88" s="34">
        <f>3000+3000-3000+1000+8223.4</f>
        <v>12223.4</v>
      </c>
    </row>
    <row r="89" spans="1:4" s="32" customFormat="1" ht="25.5" x14ac:dyDescent="0.2">
      <c r="B89" s="33" t="s">
        <v>195</v>
      </c>
      <c r="C89" s="35" t="s">
        <v>196</v>
      </c>
      <c r="D89" s="34">
        <f>984.8+984.9+1032</f>
        <v>3001.7</v>
      </c>
    </row>
    <row r="90" spans="1:4" s="32" customFormat="1" ht="38.25" x14ac:dyDescent="0.2">
      <c r="B90" s="33" t="s">
        <v>207</v>
      </c>
      <c r="C90" s="35" t="s">
        <v>208</v>
      </c>
      <c r="D90" s="34">
        <v>42573.3</v>
      </c>
    </row>
    <row r="91" spans="1:4" s="32" customFormat="1" ht="48.75" customHeight="1" x14ac:dyDescent="0.2">
      <c r="B91" s="33" t="s">
        <v>164</v>
      </c>
      <c r="C91" s="35" t="s">
        <v>240</v>
      </c>
      <c r="D91" s="34">
        <v>1620.7</v>
      </c>
    </row>
    <row r="92" spans="1:4" s="32" customFormat="1" ht="27" customHeight="1" x14ac:dyDescent="0.2">
      <c r="B92" s="33" t="s">
        <v>212</v>
      </c>
      <c r="C92" s="35" t="s">
        <v>213</v>
      </c>
      <c r="D92" s="34">
        <f>2255.6-1503.8</f>
        <v>751.8</v>
      </c>
    </row>
    <row r="93" spans="1:4" s="32" customFormat="1" ht="76.5" x14ac:dyDescent="0.2">
      <c r="B93" s="33" t="s">
        <v>174</v>
      </c>
      <c r="C93" s="35" t="s">
        <v>175</v>
      </c>
      <c r="D93" s="34">
        <f>18996+3811</f>
        <v>22807</v>
      </c>
    </row>
    <row r="94" spans="1:4" s="32" customFormat="1" ht="39" customHeight="1" x14ac:dyDescent="0.2">
      <c r="B94" s="33" t="s">
        <v>214</v>
      </c>
      <c r="C94" s="35" t="s">
        <v>215</v>
      </c>
      <c r="D94" s="34">
        <f>4500-2400</f>
        <v>2100</v>
      </c>
    </row>
    <row r="95" spans="1:4" s="32" customFormat="1" ht="51" x14ac:dyDescent="0.2">
      <c r="B95" s="33" t="s">
        <v>119</v>
      </c>
      <c r="C95" s="30" t="s">
        <v>120</v>
      </c>
      <c r="D95" s="34">
        <f>7900+2381.6+10500+10500</f>
        <v>31281.599999999999</v>
      </c>
    </row>
    <row r="96" spans="1:4" s="32" customFormat="1" ht="97.5" customHeight="1" x14ac:dyDescent="0.2">
      <c r="B96" s="33" t="s">
        <v>176</v>
      </c>
      <c r="C96" s="35" t="s">
        <v>203</v>
      </c>
      <c r="D96" s="34">
        <f>57005+9505</f>
        <v>66510</v>
      </c>
    </row>
    <row r="97" spans="2:4" s="32" customFormat="1" ht="50.25" customHeight="1" x14ac:dyDescent="0.2">
      <c r="B97" s="33" t="s">
        <v>121</v>
      </c>
      <c r="C97" s="35" t="s">
        <v>238</v>
      </c>
      <c r="D97" s="34">
        <f>716.2-172.7-45</f>
        <v>498.5</v>
      </c>
    </row>
    <row r="98" spans="2:4" s="32" customFormat="1" ht="51" x14ac:dyDescent="0.2">
      <c r="B98" s="33" t="s">
        <v>199</v>
      </c>
      <c r="C98" s="35" t="s">
        <v>204</v>
      </c>
      <c r="D98" s="34">
        <v>660</v>
      </c>
    </row>
    <row r="99" spans="2:4" s="32" customFormat="1" ht="51" x14ac:dyDescent="0.2">
      <c r="B99" s="33" t="s">
        <v>189</v>
      </c>
      <c r="C99" s="35" t="s">
        <v>190</v>
      </c>
      <c r="D99" s="34">
        <v>38424.300000000003</v>
      </c>
    </row>
    <row r="100" spans="2:4" s="32" customFormat="1" ht="38.25" x14ac:dyDescent="0.2">
      <c r="B100" s="33" t="s">
        <v>181</v>
      </c>
      <c r="C100" s="30" t="s">
        <v>201</v>
      </c>
      <c r="D100" s="34">
        <f>94.2+93</f>
        <v>187.2</v>
      </c>
    </row>
    <row r="101" spans="2:4" s="32" customFormat="1" ht="79.5" customHeight="1" x14ac:dyDescent="0.2">
      <c r="B101" s="33" t="s">
        <v>200</v>
      </c>
      <c r="C101" s="35" t="s">
        <v>202</v>
      </c>
      <c r="D101" s="34">
        <v>1000</v>
      </c>
    </row>
    <row r="102" spans="2:4" s="32" customFormat="1" ht="75.75" customHeight="1" x14ac:dyDescent="0.2">
      <c r="B102" s="33" t="s">
        <v>191</v>
      </c>
      <c r="C102" s="35" t="s">
        <v>192</v>
      </c>
      <c r="D102" s="34">
        <f>16015+4409</f>
        <v>20424</v>
      </c>
    </row>
    <row r="103" spans="2:4" s="32" customFormat="1" ht="38.25" x14ac:dyDescent="0.2">
      <c r="B103" s="33" t="s">
        <v>193</v>
      </c>
      <c r="C103" s="30" t="s">
        <v>194</v>
      </c>
      <c r="D103" s="34">
        <v>844.2</v>
      </c>
    </row>
    <row r="104" spans="2:4" ht="38.25" x14ac:dyDescent="0.2">
      <c r="B104" s="33" t="s">
        <v>124</v>
      </c>
      <c r="C104" s="30" t="s">
        <v>125</v>
      </c>
      <c r="D104" s="34">
        <f>963.2+17.6</f>
        <v>980.80000000000007</v>
      </c>
    </row>
    <row r="105" spans="2:4" ht="76.5" x14ac:dyDescent="0.2">
      <c r="B105" s="33" t="s">
        <v>126</v>
      </c>
      <c r="C105" s="35" t="s">
        <v>127</v>
      </c>
      <c r="D105" s="34">
        <v>2782.2</v>
      </c>
    </row>
    <row r="106" spans="2:4" ht="38.25" x14ac:dyDescent="0.2">
      <c r="B106" s="33" t="s">
        <v>128</v>
      </c>
      <c r="C106" s="30" t="s">
        <v>129</v>
      </c>
      <c r="D106" s="34">
        <v>2175.8000000000002</v>
      </c>
    </row>
    <row r="107" spans="2:4" ht="38.25" x14ac:dyDescent="0.2">
      <c r="B107" s="33" t="s">
        <v>218</v>
      </c>
      <c r="C107" s="30" t="s">
        <v>220</v>
      </c>
      <c r="D107" s="34">
        <v>111.7</v>
      </c>
    </row>
    <row r="108" spans="2:4" ht="51" x14ac:dyDescent="0.2">
      <c r="B108" s="33" t="s">
        <v>219</v>
      </c>
      <c r="C108" s="30" t="s">
        <v>221</v>
      </c>
      <c r="D108" s="34">
        <v>56.7</v>
      </c>
    </row>
    <row r="109" spans="2:4" ht="25.5" x14ac:dyDescent="0.2">
      <c r="B109" s="33" t="s">
        <v>130</v>
      </c>
      <c r="C109" s="30" t="s">
        <v>131</v>
      </c>
      <c r="D109" s="34">
        <v>458.8</v>
      </c>
    </row>
    <row r="110" spans="2:4" ht="25.5" x14ac:dyDescent="0.2">
      <c r="B110" s="33" t="s">
        <v>132</v>
      </c>
      <c r="C110" s="30" t="s">
        <v>133</v>
      </c>
      <c r="D110" s="34">
        <v>5722.3</v>
      </c>
    </row>
    <row r="111" spans="2:4" ht="165.75" x14ac:dyDescent="0.2">
      <c r="B111" s="33" t="s">
        <v>134</v>
      </c>
      <c r="C111" s="30" t="s">
        <v>135</v>
      </c>
      <c r="D111" s="34">
        <f>241688.3-11901.1</f>
        <v>229787.19999999998</v>
      </c>
    </row>
    <row r="112" spans="2:4" ht="226.5" customHeight="1" x14ac:dyDescent="0.2">
      <c r="B112" s="12" t="s">
        <v>136</v>
      </c>
      <c r="C112" s="21" t="s">
        <v>137</v>
      </c>
      <c r="D112" s="11">
        <f>3157.7-108.5</f>
        <v>3049.2</v>
      </c>
    </row>
    <row r="113" spans="2:4" ht="152.25" customHeight="1" x14ac:dyDescent="0.2">
      <c r="B113" s="33" t="s">
        <v>138</v>
      </c>
      <c r="C113" s="21" t="s">
        <v>139</v>
      </c>
      <c r="D113" s="11">
        <f>342823.3+7492.5</f>
        <v>350315.8</v>
      </c>
    </row>
    <row r="114" spans="2:4" ht="174.75" customHeight="1" x14ac:dyDescent="0.2">
      <c r="B114" s="14" t="s">
        <v>140</v>
      </c>
      <c r="C114" s="18" t="s">
        <v>141</v>
      </c>
      <c r="D114" s="11">
        <v>8057.3</v>
      </c>
    </row>
    <row r="115" spans="2:4" ht="52.5" customHeight="1" x14ac:dyDescent="0.2">
      <c r="B115" s="14" t="s">
        <v>142</v>
      </c>
      <c r="C115" s="18" t="s">
        <v>143</v>
      </c>
      <c r="D115" s="11">
        <v>23775.3</v>
      </c>
    </row>
    <row r="116" spans="2:4" ht="63.75" x14ac:dyDescent="0.2">
      <c r="B116" s="14" t="s">
        <v>144</v>
      </c>
      <c r="C116" s="18" t="s">
        <v>145</v>
      </c>
      <c r="D116" s="11">
        <v>2223.4</v>
      </c>
    </row>
    <row r="117" spans="2:4" ht="77.25" customHeight="1" x14ac:dyDescent="0.2">
      <c r="B117" s="29" t="s">
        <v>146</v>
      </c>
      <c r="C117" s="36" t="s">
        <v>147</v>
      </c>
      <c r="D117" s="34">
        <v>960</v>
      </c>
    </row>
    <row r="118" spans="2:4" ht="51" x14ac:dyDescent="0.2">
      <c r="B118" s="29" t="s">
        <v>148</v>
      </c>
      <c r="C118" s="37" t="s">
        <v>149</v>
      </c>
      <c r="D118" s="34">
        <v>50.9</v>
      </c>
    </row>
    <row r="119" spans="2:4" ht="25.5" x14ac:dyDescent="0.2">
      <c r="B119" s="12" t="s">
        <v>152</v>
      </c>
      <c r="C119" s="20" t="s">
        <v>153</v>
      </c>
      <c r="D119" s="11">
        <f>4121.2+881.2</f>
        <v>5002.3999999999996</v>
      </c>
    </row>
    <row r="120" spans="2:4" ht="25.5" x14ac:dyDescent="0.2">
      <c r="B120" s="12" t="s">
        <v>154</v>
      </c>
      <c r="C120" s="20" t="s">
        <v>155</v>
      </c>
      <c r="D120" s="11">
        <f>6679.3+1411.2</f>
        <v>8090.5</v>
      </c>
    </row>
    <row r="121" spans="2:4" ht="25.5" x14ac:dyDescent="0.2">
      <c r="B121" s="12" t="s">
        <v>156</v>
      </c>
      <c r="C121" s="38" t="s">
        <v>157</v>
      </c>
      <c r="D121" s="11">
        <v>17926.3</v>
      </c>
    </row>
    <row r="122" spans="2:4" ht="63.75" customHeight="1" x14ac:dyDescent="0.2">
      <c r="B122" s="29" t="s">
        <v>158</v>
      </c>
      <c r="C122" s="36" t="s">
        <v>209</v>
      </c>
      <c r="D122" s="34">
        <v>26220</v>
      </c>
    </row>
    <row r="123" spans="2:4" ht="51.75" customHeight="1" x14ac:dyDescent="0.2">
      <c r="B123" s="29" t="s">
        <v>150</v>
      </c>
      <c r="C123" s="36" t="s">
        <v>151</v>
      </c>
      <c r="D123" s="34">
        <f>933.7+3220.9+2745.9</f>
        <v>6900.5</v>
      </c>
    </row>
    <row r="124" spans="2:4" ht="38.25" x14ac:dyDescent="0.2">
      <c r="B124" s="39" t="s">
        <v>217</v>
      </c>
      <c r="C124" s="39" t="s">
        <v>216</v>
      </c>
      <c r="D124" s="34">
        <v>47.5</v>
      </c>
    </row>
    <row r="125" spans="2:4" ht="64.5" customHeight="1" x14ac:dyDescent="0.2">
      <c r="B125" s="29" t="s">
        <v>183</v>
      </c>
      <c r="C125" s="36" t="s">
        <v>182</v>
      </c>
      <c r="D125" s="34">
        <f>3657.6-228.6</f>
        <v>3429</v>
      </c>
    </row>
    <row r="126" spans="2:4" ht="25.5" x14ac:dyDescent="0.2">
      <c r="B126" s="12" t="s">
        <v>205</v>
      </c>
      <c r="C126" s="36" t="s">
        <v>206</v>
      </c>
      <c r="D126" s="34">
        <v>146.6</v>
      </c>
    </row>
    <row r="127" spans="2:4" ht="76.5" x14ac:dyDescent="0.2">
      <c r="B127" s="12" t="s">
        <v>159</v>
      </c>
      <c r="C127" s="20" t="s">
        <v>160</v>
      </c>
      <c r="D127" s="11">
        <v>8055.1</v>
      </c>
    </row>
    <row r="128" spans="2:4" ht="38.25" x14ac:dyDescent="0.2">
      <c r="B128" s="12" t="s">
        <v>197</v>
      </c>
      <c r="C128" s="21" t="s">
        <v>198</v>
      </c>
      <c r="D128" s="11">
        <v>300</v>
      </c>
    </row>
    <row r="129" spans="2:4" ht="29.25" customHeight="1" x14ac:dyDescent="0.2">
      <c r="B129" s="12" t="s">
        <v>210</v>
      </c>
      <c r="C129" s="21" t="s">
        <v>211</v>
      </c>
      <c r="D129" s="11">
        <v>4822.6000000000004</v>
      </c>
    </row>
    <row r="130" spans="2:4" ht="76.5" x14ac:dyDescent="0.2">
      <c r="B130" s="40" t="s">
        <v>177</v>
      </c>
      <c r="C130" s="41" t="s">
        <v>179</v>
      </c>
      <c r="D130" s="42">
        <v>190</v>
      </c>
    </row>
    <row r="131" spans="2:4" ht="29.25" customHeight="1" x14ac:dyDescent="0.2">
      <c r="B131" s="40" t="s">
        <v>178</v>
      </c>
      <c r="C131" s="41" t="s">
        <v>180</v>
      </c>
      <c r="D131" s="42">
        <v>310</v>
      </c>
    </row>
    <row r="132" spans="2:4" x14ac:dyDescent="0.2">
      <c r="D132" s="43"/>
    </row>
    <row r="133" spans="2:4" x14ac:dyDescent="0.2">
      <c r="D133" s="43"/>
    </row>
    <row r="134" spans="2:4" x14ac:dyDescent="0.2">
      <c r="D134" s="43"/>
    </row>
    <row r="135" spans="2:4" x14ac:dyDescent="0.2">
      <c r="D135" s="43"/>
    </row>
  </sheetData>
  <mergeCells count="4">
    <mergeCell ref="C2:D2"/>
    <mergeCell ref="C3:D3"/>
    <mergeCell ref="B5:D5"/>
    <mergeCell ref="B6:D6"/>
  </mergeCells>
  <pageMargins left="0.98425196850393704" right="0.39370078740157483" top="0.59055118110236227" bottom="0.59055118110236227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Лоскутова Валентина Александровна</cp:lastModifiedBy>
  <cp:lastPrinted>2015-12-30T09:41:56Z</cp:lastPrinted>
  <dcterms:created xsi:type="dcterms:W3CDTF">2014-11-08T07:40:33Z</dcterms:created>
  <dcterms:modified xsi:type="dcterms:W3CDTF">2016-01-14T11:58:01Z</dcterms:modified>
</cp:coreProperties>
</file>