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7155"/>
  </bookViews>
  <sheets>
    <sheet name="2018-2019" sheetId="1" r:id="rId1"/>
  </sheets>
  <definedNames>
    <definedName name="_xlnm.Print_Titles" localSheetId="0">'2018-2019'!$9:$9</definedName>
    <definedName name="_xlnm.Print_Area" localSheetId="0">'2018-2019'!$B$1:$E$94</definedName>
  </definedNames>
  <calcPr calcId="145621"/>
</workbook>
</file>

<file path=xl/calcChain.xml><?xml version="1.0" encoding="utf-8"?>
<calcChain xmlns="http://schemas.openxmlformats.org/spreadsheetml/2006/main">
  <c r="E84" i="1" l="1"/>
  <c r="D84" i="1"/>
  <c r="E82" i="1"/>
  <c r="D82" i="1"/>
  <c r="E78" i="1"/>
  <c r="D78" i="1"/>
  <c r="E73" i="1"/>
  <c r="E70" i="1" s="1"/>
  <c r="D73" i="1"/>
  <c r="D70" i="1" l="1"/>
  <c r="E13" i="1"/>
  <c r="E12" i="1" s="1"/>
  <c r="D13" i="1"/>
  <c r="D12" i="1" s="1"/>
  <c r="E57" i="1"/>
  <c r="D57" i="1"/>
  <c r="E54" i="1"/>
  <c r="D54" i="1"/>
  <c r="E52" i="1"/>
  <c r="D52" i="1"/>
  <c r="E47" i="1"/>
  <c r="D47" i="1"/>
  <c r="E39" i="1"/>
  <c r="D39" i="1"/>
  <c r="E34" i="1"/>
  <c r="D34" i="1"/>
  <c r="E32" i="1"/>
  <c r="D32" i="1"/>
  <c r="E28" i="1"/>
  <c r="D28" i="1"/>
  <c r="E21" i="1"/>
  <c r="D21" i="1"/>
  <c r="D69" i="1" l="1"/>
  <c r="D38" i="1"/>
  <c r="D11" i="1" s="1"/>
  <c r="D10" i="1" s="1"/>
  <c r="E38" i="1"/>
  <c r="E11" i="1" s="1"/>
  <c r="E10" i="1" s="1"/>
  <c r="E69" i="1"/>
</calcChain>
</file>

<file path=xl/sharedStrings.xml><?xml version="1.0" encoding="utf-8"?>
<sst xmlns="http://schemas.openxmlformats.org/spreadsheetml/2006/main" count="177" uniqueCount="177">
  <si>
    <t>к решению Совета городского округа</t>
  </si>
  <si>
    <t>город Салават Республики Башкортостан</t>
  </si>
  <si>
    <t>(тыс. рублей)</t>
  </si>
  <si>
    <t>Код вида, подвида доходов бюджета</t>
  </si>
  <si>
    <t xml:space="preserve">Наименование </t>
  </si>
  <si>
    <t>Всего</t>
  </si>
  <si>
    <t>100 00000 00 0000 000</t>
  </si>
  <si>
    <t>ДОХОДЫ</t>
  </si>
  <si>
    <t>101 00000 00 0000 000</t>
  </si>
  <si>
    <t>Налоги на прибыль, доходы</t>
  </si>
  <si>
    <t>101 02000 01 0000 110</t>
  </si>
  <si>
    <t>Налог на доходы физических лиц</t>
  </si>
  <si>
    <t>101 02010 01 0000 110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</si>
  <si>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</si>
  <si>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101 02020 01 0000 110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</si>
  <si>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</si>
  <si>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101 02030 01 0000 110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</si>
  <si>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</si>
  <si>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103 02000 01 0000 110</t>
  </si>
  <si>
    <t>Акцизы по подакцизным товарам (продукции), производимым на территории Российской Федерации</t>
  </si>
  <si>
    <t>103 02230 01 0000 110</t>
  </si>
  <si>
    <t>103 02240 01 0000 110</t>
  </si>
  <si>
    <t>103 02250 01 0000 110</t>
  </si>
  <si>
    <t>105 00000 00 0000 110</t>
  </si>
  <si>
    <t>Налоги на совокупный доход</t>
  </si>
  <si>
    <t>105 01011 01 0000 110</t>
  </si>
  <si>
    <t>Налог, взимаемый с налогоплательщиков, выбравших в качестве объекта налогообложения доходы</t>
  </si>
  <si>
    <t>105 01021 01 0000 110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</si>
  <si>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</si>
  <si>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105 01050 01 0000 110</t>
  </si>
  <si>
    <t>Минимальный налог, зачисляемый в бюджеты субъектов Российской Федерации</t>
  </si>
  <si>
    <t>105 02010 02 0000 110</t>
  </si>
  <si>
    <t>Единый налог на вмененный доход для отдельных видов деятельности</t>
  </si>
  <si>
    <t>105 03000 01 0000 110</t>
  </si>
  <si>
    <t>Единый сельскохозяйственный налог</t>
  </si>
  <si>
    <t>105 04010 02 0000 110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</si>
  <si>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</si>
  <si>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106 00000 04 0000 110</t>
  </si>
  <si>
    <t>Налоги на имущество</t>
  </si>
  <si>
    <t>106 01020 04 0000 110</t>
  </si>
  <si>
    <t>Налог на имущество физических лиц, взимаемый по  ставкам, применяемым к объектам налогообложения, расположенным в границах городских округов</t>
  </si>
  <si>
    <t>106 06032 04 0000 110</t>
  </si>
  <si>
    <t>Земельный налог с организаций, обладающих земельным участком, расположенным в границах городских округов</t>
  </si>
  <si>
    <t>106 06042 04 0000 110</t>
  </si>
  <si>
    <t>Земельный налог с физических лиц,   обладающих земельным участком, расположенным в границах городских округов</t>
  </si>
  <si>
    <t>108 00000 01 0000 110</t>
  </si>
  <si>
    <t>Государственная пошлина</t>
  </si>
  <si>
    <t>108 03010 01 0000 110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</si>
  <si>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</si>
  <si>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108 07150 01 0000 110</t>
  </si>
  <si>
    <t>Государственная пошлина за выдачу разрешения на установку рекламной конструкции</t>
  </si>
  <si>
    <t>108 07173 01 0000 110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</si>
  <si>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 бюджеты городских округов</t>
  </si>
  <si>
    <t>Итого налоговых доходов</t>
  </si>
  <si>
    <t>1 11 00000 04 0000 120</t>
  </si>
  <si>
    <t>Доходы от использования имущества, находящегося в государственной и муниципальной собственности</t>
  </si>
  <si>
    <t>111 05012 04 0000 120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</si>
  <si>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</si>
  <si>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111 05024 04 0000 120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</si>
  <si>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</si>
  <si>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111 05034 04 0000 120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</si>
  <si>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</si>
  <si>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111 05074 04 0000 120</t>
  </si>
  <si>
    <t>Доходы от сдачи в аренду имущества, составляющего казну городских округов (за исключением земельных участков)</t>
  </si>
  <si>
    <t>111 07014 04 0000 120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</si>
  <si>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</si>
  <si>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111 09034 04 0000 120</t>
  </si>
  <si>
    <t>Доходы от эксплуатации и использования имущества автомобильных дорог, находящихся в собственности городских округов</t>
  </si>
  <si>
    <t>111 09044 04 0000 120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</si>
  <si>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</si>
  <si>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1 12 01000 01 0000  120</t>
  </si>
  <si>
    <t>Платежи при пользовании природными ресурсами</t>
  </si>
  <si>
    <t>112 01010 01 0000 120</t>
  </si>
  <si>
    <t>Плата за выбросы загрязняющих веществ в атмосферный воздух стационарными объектами</t>
  </si>
  <si>
    <t>112 01020 01 0000 120</t>
  </si>
  <si>
    <t>Плата за выбросы загрязняющих веществ в атмосферный воздух передвижными объектами</t>
  </si>
  <si>
    <t>112 01030 01 0000 120</t>
  </si>
  <si>
    <t>Плата за выбросы загрязняющих веществ в водные объекты</t>
  </si>
  <si>
    <t>112 01040 01 0000 120</t>
  </si>
  <si>
    <t>Плата за размещение отходов производства и потребления</t>
  </si>
  <si>
    <t>113 00000 04 0000 130</t>
  </si>
  <si>
    <t>Доходы от оказания платных услуг (работ) и компенсации затрат государства</t>
  </si>
  <si>
    <t>113 01994 04 0000 130</t>
  </si>
  <si>
    <t>Прочие доходы от оказания платных услуг (работ) получателями средств  бюджетов городских округов</t>
  </si>
  <si>
    <t>114 00000 04 0000 000</t>
  </si>
  <si>
    <t>Доходы от продажи  материальных и нематериальных активов</t>
  </si>
  <si>
    <t>114 02043 04 0000 410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</si>
  <si>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</si>
  <si>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>114 06012 04 0000 430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</si>
  <si>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</si>
  <si>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 xml:space="preserve">116 00000 00 0000 140 </t>
  </si>
  <si>
    <t>Штрафы, санкции, возмещение ущерба</t>
  </si>
  <si>
    <t>116 03010 01 0000 140</t>
  </si>
  <si>
    <t xml:space="preserve">Денежные взыскания (штрафы) за нарушение законодательства о налогах и сборах, предусмотренные статьями 116, 118, 1191, пунктами 1 и 2 статьи 120, статьями 125, 126, 128, 129, 129.1, 132, 133, 134, 135, 135.1 Налогового кодекса Российской Федерации </t>
  </si>
  <si>
    <t>116 03030 01 0000 140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</si>
  <si>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</si>
  <si>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116 06000 01 0000 140</t>
  </si>
  <si>
    <t>Денежные взыскания (штрафы) за нарушение 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</si>
  <si>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116 08010 01 0000 140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</si>
  <si>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</si>
  <si>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116 25050 01 0000 140</t>
  </si>
  <si>
    <t>Денежные взыскания (штрафы) за нарушение законодательства в области охраны окружающей среды</t>
  </si>
  <si>
    <t>116 25060 01 0000 140</t>
  </si>
  <si>
    <t>Денежные взыскания (штрафы) за нарушение земельного законодательства</t>
  </si>
  <si>
    <t>116 28000 01 0000 140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</si>
  <si>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</si>
  <si>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116 30013 01 0000 140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</si>
  <si>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</t>
  </si>
  <si>
    <t>116 30030 01 0000 140</t>
  </si>
  <si>
    <t>Прочие денежные взыскания (штрафы) за правонарушения в области дорожного движения</t>
  </si>
  <si>
    <t>116 43000 01 0000 140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</si>
  <si>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</si>
  <si>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116 90040 04 0000 140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</si>
  <si>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</si>
  <si>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Итого неналоговых доходов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</si>
  <si>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</si>
  <si>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</si>
  <si>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</si>
  <si>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107 01020 01 0000 110</t>
  </si>
  <si>
    <t>Налог на добычу общераспространенных полезных ископаемых</t>
  </si>
  <si>
    <t>Налог на добычу полезных ископаемых</t>
  </si>
  <si>
    <t>107 01000 01 0000 110</t>
  </si>
  <si>
    <t>2 00 00000 00 0000 000</t>
  </si>
  <si>
    <t>202 01001 04 0000 151</t>
  </si>
  <si>
    <t>202 01003 04 0000 151</t>
  </si>
  <si>
    <t>202 02008 04 0000 151</t>
  </si>
  <si>
    <t>202 02009 04 0000 151</t>
  </si>
  <si>
    <t>202 02216 04 0000 151</t>
  </si>
  <si>
    <t>202 02999 04 7113 151</t>
  </si>
  <si>
    <t>202 03020 04 0000 151</t>
  </si>
  <si>
    <t xml:space="preserve">202 03024 04 7202 151    </t>
  </si>
  <si>
    <t>202 03024 04 7206 151</t>
  </si>
  <si>
    <t>202 03024 04 7210 151</t>
  </si>
  <si>
    <t>202 03024 04 7211 151</t>
  </si>
  <si>
    <t>202 03024 04 7212 151</t>
  </si>
  <si>
    <t>202 03024 04 7213 151</t>
  </si>
  <si>
    <t>202 03024 04 7214 151</t>
  </si>
  <si>
    <t>202 03024 04 7215 151</t>
  </si>
  <si>
    <t>202 03024 04 7216 151</t>
  </si>
  <si>
    <t>202 03024 04 7217 151</t>
  </si>
  <si>
    <t>202 03024 04 7231 151</t>
  </si>
  <si>
    <t>202 03024 04 7232 151</t>
  </si>
  <si>
    <t>202 03024 04 7251 151</t>
  </si>
  <si>
    <t>202 03024 04 7253 151</t>
  </si>
  <si>
    <t>202 03024 04 7254 151</t>
  </si>
  <si>
    <t>202 03119 04 0000 151</t>
  </si>
  <si>
    <t>202 03029 04 0000 151</t>
  </si>
  <si>
    <t>Дотации бюджетам городских округов на выравнивание бюджетной обеспеченности</t>
  </si>
  <si>
    <t>Дотации бюджетам городских округов на поддержку мер по обеспечению сбалансированности бюджетов</t>
  </si>
  <si>
    <t>Субсидии бюджетам городских округов на обеспечение жильем молодых семей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</si>
  <si>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</si>
  <si>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</si>
  <si>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проведение кадастровых работ по межеванию земельных участков в целях их предоставления гражданам для индивидуального жилищного строительства однократно и бесплатно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</si>
  <si>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</si>
  <si>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Субвенции бюджетам городских округов на социальную поддержку учащихся муниципальных общеобразовательных учреждений из многодетных малоимущих семей по обеспечению бесплатным питанием и школьной формой либо заменяющим ее комплектом детской одежды для посещения школьных занятий</t>
  </si>
  <si>
    <t>Субвенции бюджетам городских округов на образование и обеспечение деятельности комиссий по делам несовершеннолетних и защите их прав</t>
  </si>
  <si>
    <t>Субвенции бюджетам городских округов на создание и обеспечение деятельности административных комиссий</t>
  </si>
  <si>
    <t>Субвенции бюджетам городских округов на организацию и осуществление деятельности по опеке и попечительству</t>
  </si>
  <si>
    <t>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работников муниципальных дошкольных образовательных организаций и муниципальных общеобразовательных организаций, предоставляющих дошкольное образование</t>
  </si>
  <si>
    <t>Субвенции бюджетам городских округов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дошкольных образовательных организаций</t>
  </si>
  <si>
    <t>Субвенции бюджетам городских округов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оплату труда работников муниципальных общеобразовательных организаций</t>
  </si>
  <si>
    <t>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(за исключением расходов на содержание зданий и оплату коммунальных услуг) в части расходов на приобретение учебников и учебных пособий, средств обучения, игр, игрушек муниципальных общеобразовательных организаций</t>
  </si>
  <si>
    <t>Субвенции бюджетам городских округов на проведение ремонта жилых помещений, нанимателями или членами семей нанимателей по договорам социального найма либо собственниками которых являются дети-сироты и дети, оставшиеся без попечения родителей, лица из числа детей-сирот и детей, оставшихся без попечения родителей</t>
  </si>
  <si>
    <t>Субвенции бюджетам городских округов на осуществление государственных полномочий по социальной поддержке детей-сирот и детей, оставшихся без попечения родителей (за исключением детей, обучающихся в федеральных образовательных организациях), кроме полномочий по содержанию детей-сирот и детей, оставшихся без попечения родителей, в государственных образовательных организациях и медицинских организациях государственной системы здравоохранения для детей-сирот и детей, оставшихся без попечения родителей, в части ежемесячного пособия на содержание детей, переданных на воспитание в приемную и патронатную семью, вознаграждения, причитающегося приемным и патронатным родителям, пособий на содержание детей, переданных под опеку и попечительство</t>
  </si>
  <si>
    <t xml:space="preserve"> Субвенции бюджетам городских округов на организацию и обеспечение отдыха и оздоровление детей (за исключением организации отдыха детей в каникулярное время)</t>
  </si>
  <si>
    <t>Субвенции бюджетам городских округов по организации отдыха и оздоровления детей-сирот и детей, оставшихся без попечения родителей</t>
  </si>
  <si>
    <t>Субвенции бюджетам городских округов на осуществление государственных полномочий по предоставлению бесплатного проезда детям-сиротам и детям, оставшимся без попечения родителей, обучающимся в образовательных учреждениях независимо от их организационно-правовой формы на период обучения</t>
  </si>
  <si>
    <t>Субвенции бюджетам городских округов на проведение мероприятий по обустройству, содержанию, строительству и консервации скотомогильников (биотермических ям)</t>
  </si>
  <si>
    <t>Субвенции бюджетам городских округов на проведение мероприятий по отлову и содержанию безнадзорных животных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</si>
  <si>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</si>
  <si>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</si>
  <si>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БЕЗВОЗМЕЗДНЫЕ ПОСТУПЛЕНИЯ</t>
  </si>
  <si>
    <t>Сумма</t>
  </si>
  <si>
    <t>Поступления доходов в бюджет городского округа город Салават Республики Башкортостан на плановый период 2018 и 2019 годов</t>
  </si>
  <si>
    <t>Приложение № 6</t>
  </si>
  <si>
    <t>2018 год</t>
  </si>
  <si>
    <t>2019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</si>
</sst>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1" fillId="0" borderId="1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vertical="center"/>
    </xf>
    <xf numFmtId="3" fontId="1" fillId="2" borderId="1" xfId="0" applyNumberFormat="1" applyFont="1" applyFill="1" applyBorder="1" applyAlignment="1">
      <alignment horizontal="left" vertical="center" wrapText="1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top"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0" fontId="1" fillId="0" borderId="0" xfId="0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tabSelected="1" topLeftCell="B19" zoomScale="85" zoomScaleNormal="85" zoomScaleSheetLayoutView="110" workbookViewId="0">
      <selection activeCell="C7" sqref="C7:C8"/>
    </sheetView>
  </sheetViews>
  <sheetFormatPr defaultRowHeight="12.75" x14ac:dyDescent="0.2"/>
  <cols>
    <col min="1" max="1" width="5.7109375" style="1" hidden="1" customWidth="1"/>
    <col min="2" max="2" width="21.42578125" style="1" customWidth="1"/>
    <col min="3" max="3" width="53.140625" style="1" customWidth="1"/>
    <col min="4" max="4" width="11.7109375" style="1" customWidth="1"/>
    <col min="5" max="5" width="11.5703125" style="1" customWidth="1"/>
    <col min="6" max="16384" width="9.140625" style="1"/>
  </cols>
  <sheetData>
    <row r="1" spans="2:5" x14ac:dyDescent="0.2">
      <c r="C1" s="35" t="s">
        <v>174</v>
      </c>
      <c r="D1" s="35"/>
      <c r="E1" s="35"/>
    </row>
    <row r="2" spans="2:5" ht="12.75" customHeight="1" x14ac:dyDescent="0.2">
      <c r="C2" s="36" t="s">
        <v>0</v>
      </c>
      <c r="D2" s="36"/>
      <c r="E2" s="36"/>
    </row>
    <row r="3" spans="2:5" ht="12.75" customHeight="1" x14ac:dyDescent="0.2">
      <c r="C3" s="36" t="s">
        <v>1</v>
      </c>
      <c r="D3" s="36"/>
      <c r="E3" s="36"/>
    </row>
    <row r="4" spans="2:5" x14ac:dyDescent="0.2">
      <c r="C4" s="2"/>
    </row>
    <row r="5" spans="2:5" ht="32.25" customHeight="1" x14ac:dyDescent="0.2">
      <c r="B5" s="34" t="s">
        <v>173</v>
      </c>
      <c r="C5" s="34"/>
      <c r="D5" s="34"/>
      <c r="E5" s="34"/>
    </row>
    <row r="6" spans="2:5" x14ac:dyDescent="0.2">
      <c r="B6" s="37" t="s">
        <v>2</v>
      </c>
      <c r="C6" s="37"/>
    </row>
    <row r="7" spans="2:5" ht="22.5" customHeight="1" x14ac:dyDescent="0.2">
      <c r="B7" s="32" t="s">
        <v>3</v>
      </c>
      <c r="C7" s="32" t="s">
        <v>4</v>
      </c>
      <c r="D7" s="33" t="s">
        <v>172</v>
      </c>
      <c r="E7" s="33"/>
    </row>
    <row r="8" spans="2:5" x14ac:dyDescent="0.2">
      <c r="B8" s="32"/>
      <c r="C8" s="32"/>
      <c r="D8" s="3" t="s">
        <v>175</v>
      </c>
      <c r="E8" s="3" t="s">
        <v>176</v>
      </c>
    </row>
    <row r="9" spans="2:5" x14ac:dyDescent="0.2">
      <c r="B9" s="3">
        <v>1</v>
      </c>
      <c r="C9" s="3">
        <v>2</v>
      </c>
      <c r="D9" s="3">
        <v>3</v>
      </c>
      <c r="E9" s="3">
        <v>4</v>
      </c>
    </row>
    <row r="10" spans="2:5" x14ac:dyDescent="0.2">
      <c r="B10" s="4"/>
      <c r="C10" s="4" t="s">
        <v>5</v>
      </c>
      <c r="D10" s="5">
        <f t="shared" ref="D10:E10" si="0">D11+D70</f>
        <v>2095209.8</v>
      </c>
      <c r="E10" s="5">
        <f t="shared" si="0"/>
        <v>2085416.2</v>
      </c>
    </row>
    <row r="11" spans="2:5" x14ac:dyDescent="0.2">
      <c r="B11" s="4" t="s">
        <v>6</v>
      </c>
      <c r="C11" s="6" t="s">
        <v>7</v>
      </c>
      <c r="D11" s="5">
        <f t="shared" ref="D11:E11" si="1">SUM(D38+D69)</f>
        <v>988200</v>
      </c>
      <c r="E11" s="5">
        <f t="shared" si="1"/>
        <v>1007900</v>
      </c>
    </row>
    <row r="12" spans="2:5" x14ac:dyDescent="0.2">
      <c r="B12" s="4" t="s">
        <v>8</v>
      </c>
      <c r="C12" s="6" t="s">
        <v>9</v>
      </c>
      <c r="D12" s="5">
        <f t="shared" ref="D12:E12" si="2">SUM(D13)</f>
        <v>400668</v>
      </c>
      <c r="E12" s="5">
        <f t="shared" si="2"/>
        <v>447918</v>
      </c>
    </row>
    <row r="13" spans="2:5" x14ac:dyDescent="0.2">
      <c r="B13" s="7" t="s">
        <v>10</v>
      </c>
      <c r="C13" s="8" t="s">
        <v>11</v>
      </c>
      <c r="D13" s="5">
        <f>SUM(D14+D15+D16)</f>
        <v>400668</v>
      </c>
      <c r="E13" s="5">
        <f>SUM(E14+E15+E16)</f>
        <v>447918</v>
      </c>
    </row>
    <row r="14" spans="2:5" ht="63.75" x14ac:dyDescent="0.2">
      <c r="B14" s="7" t="s">
        <v>12</v>
      </c>
      <c r="C14" s="9" t="s">
        <v>13</v>
      </c>
      <c r="D14" s="5">
        <v>391883</v>
      </c>
      <c r="E14" s="5">
        <v>438096</v>
      </c>
    </row>
    <row r="15" spans="2:5" ht="89.25" x14ac:dyDescent="0.2">
      <c r="B15" s="7" t="s">
        <v>14</v>
      </c>
      <c r="C15" s="9" t="s">
        <v>15</v>
      </c>
      <c r="D15" s="5">
        <v>5092</v>
      </c>
      <c r="E15" s="5">
        <v>5693</v>
      </c>
    </row>
    <row r="16" spans="2:5" ht="38.25" x14ac:dyDescent="0.2">
      <c r="B16" s="7" t="s">
        <v>16</v>
      </c>
      <c r="C16" s="8" t="s">
        <v>17</v>
      </c>
      <c r="D16" s="5">
        <v>3693</v>
      </c>
      <c r="E16" s="5">
        <v>4129</v>
      </c>
    </row>
    <row r="17" spans="2:5" ht="25.5" x14ac:dyDescent="0.2">
      <c r="B17" s="7" t="s">
        <v>18</v>
      </c>
      <c r="C17" s="8" t="s">
        <v>19</v>
      </c>
      <c r="D17" s="5">
        <v>2938</v>
      </c>
      <c r="E17" s="5">
        <v>3026</v>
      </c>
    </row>
    <row r="18" spans="2:5" ht="67.5" customHeight="1" x14ac:dyDescent="0.2">
      <c r="B18" s="7" t="s">
        <v>20</v>
      </c>
      <c r="C18" s="8" t="s">
        <v>115</v>
      </c>
      <c r="D18" s="5">
        <v>1230</v>
      </c>
      <c r="E18" s="5">
        <v>1267</v>
      </c>
    </row>
    <row r="19" spans="2:5" ht="68.25" customHeight="1" x14ac:dyDescent="0.2">
      <c r="B19" s="7" t="s">
        <v>21</v>
      </c>
      <c r="C19" s="8" t="s">
        <v>116</v>
      </c>
      <c r="D19" s="5">
        <v>18</v>
      </c>
      <c r="E19" s="5">
        <v>18</v>
      </c>
    </row>
    <row r="20" spans="2:5" ht="70.5" customHeight="1" x14ac:dyDescent="0.2">
      <c r="B20" s="7" t="s">
        <v>22</v>
      </c>
      <c r="C20" s="8" t="s">
        <v>117</v>
      </c>
      <c r="D20" s="5">
        <v>1690</v>
      </c>
      <c r="E20" s="5">
        <v>1741</v>
      </c>
    </row>
    <row r="21" spans="2:5" x14ac:dyDescent="0.2">
      <c r="B21" s="7" t="s">
        <v>23</v>
      </c>
      <c r="C21" s="10" t="s">
        <v>24</v>
      </c>
      <c r="D21" s="5">
        <f t="shared" ref="D21:E21" si="3">D22+D23+D27+D25+D24+D26</f>
        <v>87691</v>
      </c>
      <c r="E21" s="5">
        <f t="shared" si="3"/>
        <v>87500</v>
      </c>
    </row>
    <row r="22" spans="2:5" ht="25.5" x14ac:dyDescent="0.2">
      <c r="B22" s="7" t="s">
        <v>25</v>
      </c>
      <c r="C22" s="10" t="s">
        <v>26</v>
      </c>
      <c r="D22" s="5">
        <v>7976</v>
      </c>
      <c r="E22" s="5">
        <v>8135</v>
      </c>
    </row>
    <row r="23" spans="2:5" ht="38.25" x14ac:dyDescent="0.2">
      <c r="B23" s="7" t="s">
        <v>27</v>
      </c>
      <c r="C23" s="10" t="s">
        <v>28</v>
      </c>
      <c r="D23" s="5">
        <v>2196</v>
      </c>
      <c r="E23" s="5">
        <v>2239</v>
      </c>
    </row>
    <row r="24" spans="2:5" ht="25.5" x14ac:dyDescent="0.2">
      <c r="B24" s="11" t="s">
        <v>29</v>
      </c>
      <c r="C24" s="12" t="s">
        <v>30</v>
      </c>
      <c r="D24" s="5">
        <v>669</v>
      </c>
      <c r="E24" s="5">
        <v>682</v>
      </c>
    </row>
    <row r="25" spans="2:5" ht="25.5" x14ac:dyDescent="0.2">
      <c r="B25" s="7" t="s">
        <v>31</v>
      </c>
      <c r="C25" s="8" t="s">
        <v>32</v>
      </c>
      <c r="D25" s="5">
        <v>69600</v>
      </c>
      <c r="E25" s="5">
        <v>68900</v>
      </c>
    </row>
    <row r="26" spans="2:5" x14ac:dyDescent="0.2">
      <c r="B26" s="7" t="s">
        <v>33</v>
      </c>
      <c r="C26" s="8" t="s">
        <v>34</v>
      </c>
      <c r="D26" s="5">
        <v>15</v>
      </c>
      <c r="E26" s="5">
        <v>16</v>
      </c>
    </row>
    <row r="27" spans="2:5" ht="30.75" customHeight="1" x14ac:dyDescent="0.2">
      <c r="B27" s="7" t="s">
        <v>35</v>
      </c>
      <c r="C27" s="8" t="s">
        <v>36</v>
      </c>
      <c r="D27" s="5">
        <v>7235</v>
      </c>
      <c r="E27" s="5">
        <v>7528</v>
      </c>
    </row>
    <row r="28" spans="2:5" x14ac:dyDescent="0.2">
      <c r="B28" s="7" t="s">
        <v>37</v>
      </c>
      <c r="C28" s="10" t="s">
        <v>38</v>
      </c>
      <c r="D28" s="5">
        <f t="shared" ref="D28:E28" si="4">SUM(D29+D31+D30)</f>
        <v>148471</v>
      </c>
      <c r="E28" s="5">
        <f t="shared" si="4"/>
        <v>152970</v>
      </c>
    </row>
    <row r="29" spans="2:5" ht="38.25" x14ac:dyDescent="0.2">
      <c r="B29" s="7" t="s">
        <v>39</v>
      </c>
      <c r="C29" s="8" t="s">
        <v>40</v>
      </c>
      <c r="D29" s="5">
        <v>8296</v>
      </c>
      <c r="E29" s="5">
        <v>8544</v>
      </c>
    </row>
    <row r="30" spans="2:5" ht="25.5" x14ac:dyDescent="0.2">
      <c r="B30" s="7" t="s">
        <v>41</v>
      </c>
      <c r="C30" s="8" t="s">
        <v>42</v>
      </c>
      <c r="D30" s="5">
        <v>137523</v>
      </c>
      <c r="E30" s="5">
        <v>141695</v>
      </c>
    </row>
    <row r="31" spans="2:5" ht="25.5" x14ac:dyDescent="0.2">
      <c r="B31" s="7" t="s">
        <v>43</v>
      </c>
      <c r="C31" s="8" t="s">
        <v>44</v>
      </c>
      <c r="D31" s="5">
        <v>2652</v>
      </c>
      <c r="E31" s="5">
        <v>2731</v>
      </c>
    </row>
    <row r="32" spans="2:5" x14ac:dyDescent="0.2">
      <c r="B32" s="7" t="s">
        <v>121</v>
      </c>
      <c r="C32" s="8" t="s">
        <v>120</v>
      </c>
      <c r="D32" s="5">
        <f t="shared" ref="D32:E32" si="5">D33</f>
        <v>115</v>
      </c>
      <c r="E32" s="5">
        <f t="shared" si="5"/>
        <v>115</v>
      </c>
    </row>
    <row r="33" spans="2:5" ht="15.75" customHeight="1" x14ac:dyDescent="0.2">
      <c r="B33" s="13" t="s">
        <v>118</v>
      </c>
      <c r="C33" s="8" t="s">
        <v>119</v>
      </c>
      <c r="D33" s="5">
        <v>115</v>
      </c>
      <c r="E33" s="5">
        <v>115</v>
      </c>
    </row>
    <row r="34" spans="2:5" x14ac:dyDescent="0.2">
      <c r="B34" s="7" t="s">
        <v>45</v>
      </c>
      <c r="C34" s="10" t="s">
        <v>46</v>
      </c>
      <c r="D34" s="5">
        <f t="shared" ref="D34:E34" si="6">SUM(D35+D36+D37)</f>
        <v>19385</v>
      </c>
      <c r="E34" s="5">
        <f t="shared" si="6"/>
        <v>19385</v>
      </c>
    </row>
    <row r="35" spans="2:5" ht="38.25" x14ac:dyDescent="0.2">
      <c r="B35" s="7" t="s">
        <v>47</v>
      </c>
      <c r="C35" s="8" t="s">
        <v>48</v>
      </c>
      <c r="D35" s="5">
        <v>19300</v>
      </c>
      <c r="E35" s="5">
        <v>19300</v>
      </c>
    </row>
    <row r="36" spans="2:5" ht="25.5" x14ac:dyDescent="0.2">
      <c r="B36" s="7" t="s">
        <v>49</v>
      </c>
      <c r="C36" s="8" t="s">
        <v>50</v>
      </c>
      <c r="D36" s="5">
        <v>60</v>
      </c>
      <c r="E36" s="5">
        <v>60</v>
      </c>
    </row>
    <row r="37" spans="2:5" ht="76.5" x14ac:dyDescent="0.2">
      <c r="B37" s="7" t="s">
        <v>51</v>
      </c>
      <c r="C37" s="9" t="s">
        <v>52</v>
      </c>
      <c r="D37" s="5">
        <v>25</v>
      </c>
      <c r="E37" s="5">
        <v>25</v>
      </c>
    </row>
    <row r="38" spans="2:5" x14ac:dyDescent="0.2">
      <c r="B38" s="14"/>
      <c r="C38" s="8" t="s">
        <v>53</v>
      </c>
      <c r="D38" s="15">
        <f>SUM(D12+D17+D21+D28+D32+D34)</f>
        <v>659268</v>
      </c>
      <c r="E38" s="15">
        <f>SUM(E12+E17+E21+E28+E32+E34)</f>
        <v>710914</v>
      </c>
    </row>
    <row r="39" spans="2:5" ht="25.5" x14ac:dyDescent="0.2">
      <c r="B39" s="7" t="s">
        <v>54</v>
      </c>
      <c r="C39" s="8" t="s">
        <v>55</v>
      </c>
      <c r="D39" s="5">
        <f t="shared" ref="D39:E39" si="7">SUM(D40:D46)</f>
        <v>229397</v>
      </c>
      <c r="E39" s="5">
        <f t="shared" si="7"/>
        <v>202969</v>
      </c>
    </row>
    <row r="40" spans="2:5" ht="63.75" x14ac:dyDescent="0.2">
      <c r="B40" s="7" t="s">
        <v>56</v>
      </c>
      <c r="C40" s="9" t="s">
        <v>57</v>
      </c>
      <c r="D40" s="5">
        <v>165000</v>
      </c>
      <c r="E40" s="5">
        <v>145000</v>
      </c>
    </row>
    <row r="41" spans="2:5" ht="63.75" x14ac:dyDescent="0.2">
      <c r="B41" s="7" t="s">
        <v>58</v>
      </c>
      <c r="C41" s="8" t="s">
        <v>59</v>
      </c>
      <c r="D41" s="5">
        <v>2146</v>
      </c>
      <c r="E41" s="5">
        <v>2146</v>
      </c>
    </row>
    <row r="42" spans="2:5" ht="63.75" x14ac:dyDescent="0.2">
      <c r="B42" s="7" t="s">
        <v>60</v>
      </c>
      <c r="C42" s="8" t="s">
        <v>61</v>
      </c>
      <c r="D42" s="5">
        <v>17</v>
      </c>
      <c r="E42" s="5">
        <v>18</v>
      </c>
    </row>
    <row r="43" spans="2:5" ht="25.5" x14ac:dyDescent="0.2">
      <c r="B43" s="7" t="s">
        <v>62</v>
      </c>
      <c r="C43" s="8" t="s">
        <v>63</v>
      </c>
      <c r="D43" s="5">
        <v>50000</v>
      </c>
      <c r="E43" s="5">
        <v>45000</v>
      </c>
    </row>
    <row r="44" spans="2:5" ht="51" x14ac:dyDescent="0.2">
      <c r="B44" s="7" t="s">
        <v>64</v>
      </c>
      <c r="C44" s="8" t="s">
        <v>65</v>
      </c>
      <c r="D44" s="5">
        <v>3987</v>
      </c>
      <c r="E44" s="5">
        <v>3987</v>
      </c>
    </row>
    <row r="45" spans="2:5" ht="38.25" x14ac:dyDescent="0.2">
      <c r="B45" s="7" t="s">
        <v>66</v>
      </c>
      <c r="C45" s="8" t="s">
        <v>67</v>
      </c>
      <c r="D45" s="16">
        <v>1104</v>
      </c>
      <c r="E45" s="16">
        <v>1104</v>
      </c>
    </row>
    <row r="46" spans="2:5" ht="63.75" x14ac:dyDescent="0.2">
      <c r="B46" s="17" t="s">
        <v>68</v>
      </c>
      <c r="C46" s="18" t="s">
        <v>69</v>
      </c>
      <c r="D46" s="5">
        <v>7143</v>
      </c>
      <c r="E46" s="5">
        <v>5714</v>
      </c>
    </row>
    <row r="47" spans="2:5" x14ac:dyDescent="0.2">
      <c r="B47" s="7" t="s">
        <v>70</v>
      </c>
      <c r="C47" s="8" t="s">
        <v>71</v>
      </c>
      <c r="D47" s="16">
        <f t="shared" ref="D47:E47" si="8">D48+D49+D50+D51</f>
        <v>8033</v>
      </c>
      <c r="E47" s="16">
        <f t="shared" si="8"/>
        <v>8033</v>
      </c>
    </row>
    <row r="48" spans="2:5" ht="25.5" x14ac:dyDescent="0.2">
      <c r="B48" s="7" t="s">
        <v>72</v>
      </c>
      <c r="C48" s="8" t="s">
        <v>73</v>
      </c>
      <c r="D48" s="16">
        <v>3900</v>
      </c>
      <c r="E48" s="16">
        <v>3900</v>
      </c>
    </row>
    <row r="49" spans="2:5" ht="25.5" x14ac:dyDescent="0.2">
      <c r="B49" s="7" t="s">
        <v>74</v>
      </c>
      <c r="C49" s="8" t="s">
        <v>75</v>
      </c>
      <c r="D49" s="16">
        <v>30</v>
      </c>
      <c r="E49" s="16">
        <v>30</v>
      </c>
    </row>
    <row r="50" spans="2:5" x14ac:dyDescent="0.2">
      <c r="B50" s="7" t="s">
        <v>76</v>
      </c>
      <c r="C50" s="8" t="s">
        <v>77</v>
      </c>
      <c r="D50" s="16">
        <v>3</v>
      </c>
      <c r="E50" s="16">
        <v>3</v>
      </c>
    </row>
    <row r="51" spans="2:5" x14ac:dyDescent="0.2">
      <c r="B51" s="7" t="s">
        <v>78</v>
      </c>
      <c r="C51" s="8" t="s">
        <v>79</v>
      </c>
      <c r="D51" s="16">
        <v>4100</v>
      </c>
      <c r="E51" s="16">
        <v>4100</v>
      </c>
    </row>
    <row r="52" spans="2:5" ht="25.5" x14ac:dyDescent="0.2">
      <c r="B52" s="7" t="s">
        <v>80</v>
      </c>
      <c r="C52" s="8" t="s">
        <v>81</v>
      </c>
      <c r="D52" s="16">
        <f t="shared" ref="D52:E52" si="9">SUM(D53:D53)</f>
        <v>3301</v>
      </c>
      <c r="E52" s="16">
        <f t="shared" si="9"/>
        <v>4229</v>
      </c>
    </row>
    <row r="53" spans="2:5" ht="25.5" x14ac:dyDescent="0.2">
      <c r="B53" s="7" t="s">
        <v>82</v>
      </c>
      <c r="C53" s="8" t="s">
        <v>83</v>
      </c>
      <c r="D53" s="16">
        <v>3301</v>
      </c>
      <c r="E53" s="16">
        <v>4229</v>
      </c>
    </row>
    <row r="54" spans="2:5" x14ac:dyDescent="0.2">
      <c r="B54" s="7" t="s">
        <v>84</v>
      </c>
      <c r="C54" s="8" t="s">
        <v>85</v>
      </c>
      <c r="D54" s="16">
        <f t="shared" ref="D54:E54" si="10">SUM(D56+D55)</f>
        <v>81034</v>
      </c>
      <c r="E54" s="16">
        <f t="shared" si="10"/>
        <v>74585</v>
      </c>
    </row>
    <row r="55" spans="2:5" s="21" customFormat="1" ht="76.5" x14ac:dyDescent="0.2">
      <c r="B55" s="19" t="s">
        <v>86</v>
      </c>
      <c r="C55" s="20" t="s">
        <v>87</v>
      </c>
      <c r="D55" s="5">
        <v>77142</v>
      </c>
      <c r="E55" s="5">
        <v>70498</v>
      </c>
    </row>
    <row r="56" spans="2:5" ht="38.25" x14ac:dyDescent="0.2">
      <c r="B56" s="7" t="s">
        <v>88</v>
      </c>
      <c r="C56" s="8" t="s">
        <v>89</v>
      </c>
      <c r="D56" s="5">
        <v>3892</v>
      </c>
      <c r="E56" s="5">
        <v>4087</v>
      </c>
    </row>
    <row r="57" spans="2:5" x14ac:dyDescent="0.2">
      <c r="B57" s="7" t="s">
        <v>90</v>
      </c>
      <c r="C57" s="8" t="s">
        <v>91</v>
      </c>
      <c r="D57" s="16">
        <f t="shared" ref="D57:E57" si="11">SUM(D58:D68)</f>
        <v>7167</v>
      </c>
      <c r="E57" s="16">
        <f t="shared" si="11"/>
        <v>7170</v>
      </c>
    </row>
    <row r="58" spans="2:5" ht="63.75" x14ac:dyDescent="0.2">
      <c r="B58" s="7" t="s">
        <v>92</v>
      </c>
      <c r="C58" s="9" t="s">
        <v>93</v>
      </c>
      <c r="D58" s="5">
        <v>64</v>
      </c>
      <c r="E58" s="5">
        <v>65</v>
      </c>
    </row>
    <row r="59" spans="2:5" ht="51" x14ac:dyDescent="0.2">
      <c r="B59" s="7" t="s">
        <v>94</v>
      </c>
      <c r="C59" s="8" t="s">
        <v>95</v>
      </c>
      <c r="D59" s="5">
        <v>19</v>
      </c>
      <c r="E59" s="5">
        <v>20</v>
      </c>
    </row>
    <row r="60" spans="2:5" ht="51" x14ac:dyDescent="0.2">
      <c r="B60" s="7" t="s">
        <v>96</v>
      </c>
      <c r="C60" s="8" t="s">
        <v>97</v>
      </c>
      <c r="D60" s="5">
        <v>22</v>
      </c>
      <c r="E60" s="5">
        <v>23</v>
      </c>
    </row>
    <row r="61" spans="2:5" ht="51" x14ac:dyDescent="0.2">
      <c r="B61" s="7" t="s">
        <v>98</v>
      </c>
      <c r="C61" s="8" t="s">
        <v>99</v>
      </c>
      <c r="D61" s="5">
        <v>830</v>
      </c>
      <c r="E61" s="5">
        <v>830</v>
      </c>
    </row>
    <row r="62" spans="2:5" ht="25.5" x14ac:dyDescent="0.2">
      <c r="B62" s="7" t="s">
        <v>100</v>
      </c>
      <c r="C62" s="8" t="s">
        <v>101</v>
      </c>
      <c r="D62" s="5">
        <v>400</v>
      </c>
      <c r="E62" s="5">
        <v>400</v>
      </c>
    </row>
    <row r="63" spans="2:5" ht="25.5" x14ac:dyDescent="0.2">
      <c r="B63" s="7" t="s">
        <v>102</v>
      </c>
      <c r="C63" s="8" t="s">
        <v>103</v>
      </c>
      <c r="D63" s="16">
        <v>250</v>
      </c>
      <c r="E63" s="16">
        <v>250</v>
      </c>
    </row>
    <row r="64" spans="2:5" ht="51" x14ac:dyDescent="0.2">
      <c r="B64" s="7" t="s">
        <v>104</v>
      </c>
      <c r="C64" s="8" t="s">
        <v>105</v>
      </c>
      <c r="D64" s="16">
        <v>573</v>
      </c>
      <c r="E64" s="16">
        <v>573</v>
      </c>
    </row>
    <row r="65" spans="2:5" ht="51" x14ac:dyDescent="0.2">
      <c r="B65" s="7" t="s">
        <v>106</v>
      </c>
      <c r="C65" s="8" t="s">
        <v>107</v>
      </c>
      <c r="D65" s="16">
        <v>5</v>
      </c>
      <c r="E65" s="16">
        <v>5</v>
      </c>
    </row>
    <row r="66" spans="2:5" ht="25.5" x14ac:dyDescent="0.2">
      <c r="B66" s="7" t="s">
        <v>108</v>
      </c>
      <c r="C66" s="8" t="s">
        <v>109</v>
      </c>
      <c r="D66" s="16">
        <v>15</v>
      </c>
      <c r="E66" s="16">
        <v>15</v>
      </c>
    </row>
    <row r="67" spans="2:5" ht="53.25" customHeight="1" x14ac:dyDescent="0.2">
      <c r="B67" s="7" t="s">
        <v>110</v>
      </c>
      <c r="C67" s="8" t="s">
        <v>111</v>
      </c>
      <c r="D67" s="5">
        <v>131</v>
      </c>
      <c r="E67" s="5">
        <v>131</v>
      </c>
    </row>
    <row r="68" spans="2:5" ht="38.25" x14ac:dyDescent="0.2">
      <c r="B68" s="7" t="s">
        <v>112</v>
      </c>
      <c r="C68" s="8" t="s">
        <v>113</v>
      </c>
      <c r="D68" s="16">
        <v>4858</v>
      </c>
      <c r="E68" s="16">
        <v>4858</v>
      </c>
    </row>
    <row r="69" spans="2:5" x14ac:dyDescent="0.2">
      <c r="B69" s="7"/>
      <c r="C69" s="8" t="s">
        <v>114</v>
      </c>
      <c r="D69" s="16">
        <f>D57+D54+D52+D47+D39</f>
        <v>328932</v>
      </c>
      <c r="E69" s="16">
        <f>E57+E54+E52+E47+E39</f>
        <v>296986</v>
      </c>
    </row>
    <row r="70" spans="2:5" x14ac:dyDescent="0.2">
      <c r="B70" s="7" t="s">
        <v>122</v>
      </c>
      <c r="C70" s="8" t="s">
        <v>171</v>
      </c>
      <c r="D70" s="5">
        <f>SUM(D71:D94)</f>
        <v>1107009.8</v>
      </c>
      <c r="E70" s="5">
        <f>SUM(E71:E94)</f>
        <v>1077516.2</v>
      </c>
    </row>
    <row r="71" spans="2:5" ht="25.5" x14ac:dyDescent="0.2">
      <c r="B71" s="22" t="s">
        <v>123</v>
      </c>
      <c r="C71" s="20" t="s">
        <v>147</v>
      </c>
      <c r="D71" s="23">
        <v>49385.9</v>
      </c>
      <c r="E71" s="23">
        <v>44114.400000000001</v>
      </c>
    </row>
    <row r="72" spans="2:5" ht="25.5" x14ac:dyDescent="0.2">
      <c r="B72" s="22" t="s">
        <v>124</v>
      </c>
      <c r="C72" s="20" t="s">
        <v>148</v>
      </c>
      <c r="D72" s="23">
        <v>65058.5</v>
      </c>
      <c r="E72" s="23">
        <v>37178.800000000003</v>
      </c>
    </row>
    <row r="73" spans="2:5" ht="25.5" x14ac:dyDescent="0.2">
      <c r="B73" s="22" t="s">
        <v>125</v>
      </c>
      <c r="C73" s="10" t="s">
        <v>149</v>
      </c>
      <c r="D73" s="24">
        <f>8091.5+1506</f>
        <v>9597.5</v>
      </c>
      <c r="E73" s="24">
        <f>8091.5+3558</f>
        <v>11649.5</v>
      </c>
    </row>
    <row r="74" spans="2:5" ht="38.25" x14ac:dyDescent="0.2">
      <c r="B74" s="22" t="s">
        <v>126</v>
      </c>
      <c r="C74" s="20" t="s">
        <v>150</v>
      </c>
      <c r="D74" s="25"/>
      <c r="E74" s="25"/>
    </row>
    <row r="75" spans="2:5" ht="76.5" x14ac:dyDescent="0.2">
      <c r="B75" s="22" t="s">
        <v>127</v>
      </c>
      <c r="C75" s="12" t="s">
        <v>151</v>
      </c>
      <c r="D75" s="24">
        <v>76010</v>
      </c>
      <c r="E75" s="24">
        <v>77724</v>
      </c>
    </row>
    <row r="76" spans="2:5" ht="51" x14ac:dyDescent="0.2">
      <c r="B76" s="22" t="s">
        <v>128</v>
      </c>
      <c r="C76" s="20" t="s">
        <v>152</v>
      </c>
      <c r="D76" s="24">
        <v>916.8</v>
      </c>
      <c r="E76" s="24">
        <v>916.8</v>
      </c>
    </row>
    <row r="77" spans="2:5" ht="38.25" x14ac:dyDescent="0.2">
      <c r="B77" s="22" t="s">
        <v>129</v>
      </c>
      <c r="C77" s="20" t="s">
        <v>153</v>
      </c>
      <c r="D77" s="26">
        <v>1269.5</v>
      </c>
      <c r="E77" s="26">
        <v>1269.5</v>
      </c>
    </row>
    <row r="78" spans="2:5" ht="76.5" x14ac:dyDescent="0.2">
      <c r="B78" s="22" t="s">
        <v>130</v>
      </c>
      <c r="C78" s="20" t="s">
        <v>154</v>
      </c>
      <c r="D78" s="26">
        <f>2841+379.5</f>
        <v>3220.5</v>
      </c>
      <c r="E78" s="26">
        <f>2841+379.5</f>
        <v>3220.5</v>
      </c>
    </row>
    <row r="79" spans="2:5" ht="38.25" x14ac:dyDescent="0.2">
      <c r="B79" s="22" t="s">
        <v>131</v>
      </c>
      <c r="C79" s="20" t="s">
        <v>155</v>
      </c>
      <c r="D79" s="26">
        <v>2175.8000000000002</v>
      </c>
      <c r="E79" s="26">
        <v>2175.8000000000002</v>
      </c>
    </row>
    <row r="80" spans="2:5" ht="25.5" x14ac:dyDescent="0.2">
      <c r="B80" s="22" t="s">
        <v>132</v>
      </c>
      <c r="C80" s="20" t="s">
        <v>156</v>
      </c>
      <c r="D80" s="26">
        <v>536.70000000000005</v>
      </c>
      <c r="E80" s="26">
        <v>536.70000000000005</v>
      </c>
    </row>
    <row r="81" spans="2:5" ht="25.5" x14ac:dyDescent="0.2">
      <c r="B81" s="22" t="s">
        <v>133</v>
      </c>
      <c r="C81" s="20" t="s">
        <v>157</v>
      </c>
      <c r="D81" s="26">
        <v>5482.3</v>
      </c>
      <c r="E81" s="26">
        <v>5482.3</v>
      </c>
    </row>
    <row r="82" spans="2:5" ht="178.5" x14ac:dyDescent="0.2">
      <c r="B82" s="22" t="s">
        <v>134</v>
      </c>
      <c r="C82" s="20" t="s">
        <v>158</v>
      </c>
      <c r="D82" s="26">
        <f>285128.4+86739.1</f>
        <v>371867.5</v>
      </c>
      <c r="E82" s="26">
        <f>285128.4+86739.1</f>
        <v>371867.5</v>
      </c>
    </row>
    <row r="83" spans="2:5" ht="165.75" x14ac:dyDescent="0.2">
      <c r="B83" s="4" t="s">
        <v>135</v>
      </c>
      <c r="C83" s="10" t="s">
        <v>159</v>
      </c>
      <c r="D83" s="26">
        <v>3049.2</v>
      </c>
      <c r="E83" s="26">
        <v>3049.2</v>
      </c>
    </row>
    <row r="84" spans="2:5" ht="153" x14ac:dyDescent="0.2">
      <c r="B84" s="27" t="s">
        <v>136</v>
      </c>
      <c r="C84" s="10" t="s">
        <v>160</v>
      </c>
      <c r="D84" s="26">
        <f>376395.1+41997.8</f>
        <v>418392.89999999997</v>
      </c>
      <c r="E84" s="26">
        <f>376395.1+41997.8</f>
        <v>418392.89999999997</v>
      </c>
    </row>
    <row r="85" spans="2:5" ht="165.75" x14ac:dyDescent="0.2">
      <c r="B85" s="7" t="s">
        <v>137</v>
      </c>
      <c r="C85" s="8" t="s">
        <v>161</v>
      </c>
      <c r="D85" s="26">
        <v>8057.3</v>
      </c>
      <c r="E85" s="26">
        <v>8057.3</v>
      </c>
    </row>
    <row r="86" spans="2:5" ht="76.5" x14ac:dyDescent="0.2">
      <c r="B86" s="28" t="s">
        <v>138</v>
      </c>
      <c r="C86" s="8" t="s">
        <v>162</v>
      </c>
      <c r="D86" s="26">
        <v>100</v>
      </c>
      <c r="E86" s="26">
        <v>150</v>
      </c>
    </row>
    <row r="87" spans="2:5" ht="178.5" x14ac:dyDescent="0.2">
      <c r="B87" s="29" t="s">
        <v>139</v>
      </c>
      <c r="C87" s="30" t="s">
        <v>163</v>
      </c>
      <c r="D87" s="26">
        <v>28496.799999999999</v>
      </c>
      <c r="E87" s="26">
        <v>28496.799999999999</v>
      </c>
    </row>
    <row r="88" spans="2:5" ht="38.25" x14ac:dyDescent="0.2">
      <c r="B88" s="7" t="s">
        <v>140</v>
      </c>
      <c r="C88" s="8" t="s">
        <v>164</v>
      </c>
      <c r="D88" s="26">
        <v>22433.4</v>
      </c>
      <c r="E88" s="26">
        <v>22433.4</v>
      </c>
    </row>
    <row r="89" spans="2:5" ht="38.25" x14ac:dyDescent="0.2">
      <c r="B89" s="7" t="s">
        <v>141</v>
      </c>
      <c r="C89" s="31" t="s">
        <v>165</v>
      </c>
      <c r="D89" s="26">
        <v>3341.3</v>
      </c>
      <c r="E89" s="26">
        <v>3341.3</v>
      </c>
    </row>
    <row r="90" spans="2:5" ht="76.5" x14ac:dyDescent="0.2">
      <c r="B90" s="19" t="s">
        <v>142</v>
      </c>
      <c r="C90" s="31" t="s">
        <v>166</v>
      </c>
      <c r="D90" s="26">
        <v>1872</v>
      </c>
      <c r="E90" s="26">
        <v>1891.2</v>
      </c>
    </row>
    <row r="91" spans="2:5" ht="38.25" x14ac:dyDescent="0.2">
      <c r="B91" s="19" t="s">
        <v>143</v>
      </c>
      <c r="C91" s="31" t="s">
        <v>167</v>
      </c>
      <c r="D91" s="26">
        <v>48</v>
      </c>
      <c r="E91" s="26">
        <v>48</v>
      </c>
    </row>
    <row r="92" spans="2:5" ht="38.25" x14ac:dyDescent="0.2">
      <c r="B92" s="19" t="s">
        <v>144</v>
      </c>
      <c r="C92" s="31" t="s">
        <v>168</v>
      </c>
      <c r="D92" s="26">
        <v>1763.1</v>
      </c>
      <c r="E92" s="26">
        <v>1763.1</v>
      </c>
    </row>
    <row r="93" spans="2:5" ht="51" x14ac:dyDescent="0.2">
      <c r="B93" s="19" t="s">
        <v>145</v>
      </c>
      <c r="C93" s="31" t="s">
        <v>169</v>
      </c>
      <c r="D93" s="26">
        <v>10336.200000000001</v>
      </c>
      <c r="E93" s="26">
        <v>10336.200000000001</v>
      </c>
    </row>
    <row r="94" spans="2:5" ht="63.75" x14ac:dyDescent="0.2">
      <c r="B94" s="19" t="s">
        <v>146</v>
      </c>
      <c r="C94" s="31" t="s">
        <v>170</v>
      </c>
      <c r="D94" s="26">
        <v>23598.6</v>
      </c>
      <c r="E94" s="26">
        <v>23421</v>
      </c>
    </row>
  </sheetData>
  <mergeCells count="8">
    <mergeCell ref="B7:B8"/>
    <mergeCell ref="C7:C8"/>
    <mergeCell ref="D7:E7"/>
    <mergeCell ref="B5:E5"/>
    <mergeCell ref="C1:E1"/>
    <mergeCell ref="C2:E2"/>
    <mergeCell ref="C3:E3"/>
    <mergeCell ref="B6:C6"/>
  </mergeCells>
  <pageMargins left="1.1811023622047245" right="0.39370078740157483" top="0.82677165354330717" bottom="0.78740157480314965" header="0" footer="0.51181102362204722"/>
  <pageSetup paperSize="9" scale="85" fitToHeight="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2018-2019</vt:lpstr>
      <vt:lpstr>'2018-2019'!Заголовки_для_печати</vt:lpstr>
      <vt:lpstr>'2018-2019'!Область_печати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Лоскутова Валентина Александровна</dc:creator>
  <cp:lastModifiedBy>Мурсалимова Светлана Анатольевна</cp:lastModifiedBy>
  <cp:lastPrinted>2016-11-12T05:18:12Z</cp:lastPrinted>
  <dcterms:created xsi:type="dcterms:W3CDTF">2015-10-19T05:22:14Z</dcterms:created>
  <dcterms:modified xsi:type="dcterms:W3CDTF">2016-11-16T06:31:48Z</dcterms:modified>
</cp:coreProperties>
</file>