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2016" sheetId="1" r:id="rId1"/>
  </sheets>
  <definedNames>
    <definedName name="_xlnm.Print_Titles" localSheetId="0">'2016'!$7:$8</definedName>
    <definedName name="_xlnm.Print_Area" localSheetId="0">'2016'!$B$1:$D$122</definedName>
  </definedNames>
  <calcPr calcId="145621"/>
</workbook>
</file>

<file path=xl/calcChain.xml><?xml version="1.0" encoding="utf-8"?>
<calcChain xmlns="http://schemas.openxmlformats.org/spreadsheetml/2006/main">
  <c r="D26" i="1" l="1"/>
  <c r="D31" i="1"/>
  <c r="D41" i="1" l="1"/>
  <c r="D13" i="1"/>
  <c r="D83" i="1" l="1"/>
  <c r="D17" i="1"/>
  <c r="D12" i="1"/>
  <c r="D60" i="1"/>
  <c r="D114" i="1" l="1"/>
  <c r="D86" i="1"/>
  <c r="D113" i="1" l="1"/>
  <c r="D112" i="1"/>
  <c r="D111" i="1"/>
  <c r="D97" i="1"/>
  <c r="D84" i="1"/>
  <c r="D104" i="1"/>
  <c r="D103" i="1" l="1"/>
  <c r="D87" i="1"/>
  <c r="D78" i="1"/>
  <c r="D54" i="1" l="1"/>
  <c r="D48" i="1"/>
  <c r="D35" i="1"/>
  <c r="D33" i="1"/>
  <c r="D21" i="1" l="1"/>
  <c r="D96" i="1" l="1"/>
  <c r="D94" i="1"/>
  <c r="D115" i="1" l="1"/>
  <c r="D88" i="1"/>
  <c r="D92" i="1"/>
  <c r="D85" i="1" l="1"/>
  <c r="D102" i="1"/>
  <c r="D101" i="1" l="1"/>
  <c r="D109" i="1" l="1"/>
  <c r="D81" i="1" l="1"/>
  <c r="D57" i="1"/>
  <c r="D39" i="1"/>
  <c r="D29" i="1"/>
  <c r="D11" i="1"/>
  <c r="D80" i="1" l="1"/>
  <c r="D38" i="1"/>
  <c r="D10" i="1" l="1"/>
  <c r="D9" i="1" s="1"/>
</calcChain>
</file>

<file path=xl/sharedStrings.xml><?xml version="1.0" encoding="utf-8"?>
<sst xmlns="http://schemas.openxmlformats.org/spreadsheetml/2006/main" count="233" uniqueCount="233">
  <si>
    <t>к решению Совета городского округа</t>
  </si>
  <si>
    <t>город Салават Республики Башкортостан</t>
  </si>
  <si>
    <t>Поступления доходов в бюджет городского округа город Салават Республики Башкортостан на 2016 год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</si>
  <si>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</si>
  <si>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</si>
  <si>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</si>
  <si>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</si>
  <si>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</si>
  <si>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</si>
  <si>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</si>
  <si>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</si>
  <si>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</si>
  <si>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</si>
  <si>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</si>
  <si>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</si>
  <si>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</si>
  <si>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</si>
  <si>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</si>
  <si>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</si>
  <si>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</si>
  <si>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</si>
  <si>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</si>
  <si>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</si>
  <si>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</si>
  <si>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</si>
  <si>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</si>
  <si>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</si>
  <si>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</si>
  <si>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</si>
  <si>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</si>
  <si>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</si>
  <si>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</si>
  <si>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</si>
  <si>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</si>
  <si>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</si>
  <si>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</si>
  <si>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</si>
  <si>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</si>
  <si>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</si>
  <si>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</si>
  <si>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</si>
  <si>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</si>
  <si>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</si>
  <si>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</si>
  <si>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</si>
  <si>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</si>
  <si>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</si>
  <si>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</si>
  <si>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</si>
  <si>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</si>
  <si>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</si>
  <si>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</si>
  <si>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</si>
  <si>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</si>
  <si>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</si>
  <si>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</si>
  <si>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</si>
  <si>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</si>
  <si>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</si>
  <si>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</si>
  <si>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</si>
  <si>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</si>
  <si>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</si>
  <si>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</si>
  <si>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</si>
  <si>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</si>
  <si>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</si>
  <si>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</si>
  <si>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</si>
  <si>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</si>
  <si>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</si>
  <si>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</si>
  <si>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</si>
  <si>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</si>
  <si>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</si>
  <si>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</si>
  <si>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</si>
  <si>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</si>
  <si>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</si>
  <si>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</si>
  <si>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</si>
  <si>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</si>
  <si>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</si>
  <si>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</si>
  <si>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</si>
  <si>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</si>
  <si>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</si>
  <si>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</si>
  <si>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</si>
  <si>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</si>
  <si>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</si>
  <si>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</si>
  <si>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</si>
  <si>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</si>
  <si>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</si>
  <si>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</si>
  <si>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</si>
  <si>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</si>
  <si>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</si>
  <si>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</si>
  <si>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</si>
  <si>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</si>
  <si>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</si>
  <si>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</si>
  <si>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</si>
  <si>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</si>
  <si>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</si>
  <si>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</si>
  <si>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</si>
  <si>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</si>
  <si>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</si>
  <si>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</si>
  <si>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</si>
  <si>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</si>
  <si>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</si>
  <si>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</si>
  <si>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</si>
  <si>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2 00 00000 00 0000 000</t>
  </si>
  <si>
    <t>БЕЗВОЗМЕЗДНЫЕ ПОСТУПЛЕНИЯ</t>
  </si>
  <si>
    <t>2 02 01003 04 0000 151</t>
  </si>
  <si>
    <t>202 01001 04 0000 151</t>
  </si>
  <si>
    <t>Дотации бюджетам городских округов на выравнивание бюджетной обеспеченности</t>
  </si>
  <si>
    <t>202 02999 04 7101 151</t>
  </si>
  <si>
    <t>Субсидии  бюджетам городских округов на софинансирование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</si>
  <si>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202 02999 04 7113 151</t>
  </si>
  <si>
    <t>202 02009 04 0000 151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</si>
  <si>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</si>
  <si>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202 03020 04 0000 151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</si>
  <si>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</si>
  <si>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202 03024 04 7202 151    </t>
  </si>
  <si>
    <t>Субвенции 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её комплектом детской одежды для посещения школьных занятий</t>
  </si>
  <si>
    <t>202 03024 04 7206 151</t>
  </si>
  <si>
    <t xml:space="preserve">Субвенции бюджетам городских округов на  образование и обеспечение деятельности комиссии по делам несовершеннолетних и защите их прав </t>
  </si>
  <si>
    <t>202 03024 04 7210 151</t>
  </si>
  <si>
    <t xml:space="preserve">Субвенции  бюджетам городских округов на создание и  обеспечение деятельности административных комиссий </t>
  </si>
  <si>
    <t>202 03024 04 7211 151</t>
  </si>
  <si>
    <t>Субвенции бюджетам городских округов на организацию и осуществление деятельности по опеке и попечительству</t>
  </si>
  <si>
    <t>202 03024 04 7212 151</t>
  </si>
  <si>
    <t>202 03024 04 7213 151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</si>
  <si>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 в части расходов на приобретение учебников и учебных пособий, средств обучения, игр, игрушек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</si>
  <si>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202 03024 04 7214 151</t>
  </si>
  <si>
    <t>202 03024 04 7215 151</t>
  </si>
  <si>
    <t>Субвенции бюджетам городских округов Республики Башкортостан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</si>
  <si>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202 03024 04 7231 151</t>
  </si>
  <si>
    <t>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время), за счет средств бюджета Республики Башкортостан</t>
  </si>
  <si>
    <t>202 03024 04 7232 151</t>
  </si>
  <si>
    <t>Субвенции бюджетам городских округов на выполнение передаваемых полномочий субъектов Российской Федерации на отдых и оздоровление детей-сирот и детей, оставшихся без попечения родителей, за счет средств бюджета Республики Башкортостан</t>
  </si>
  <si>
    <t>202 03024 04 7251 151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</si>
  <si>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</si>
  <si>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202 03024 04 7253 151</t>
  </si>
  <si>
    <t>Субвенции бюджетам городских округов Республики Башкортостан на мероприятия по предупреждению и ликвидации болезней животных, их лечению, защите населения от болезней, общих для человека и животных</t>
  </si>
  <si>
    <t>202 03119 04 0000 151</t>
  </si>
  <si>
    <t>Субвенции бюджетам городских округов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</si>
  <si>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202 03027 04 7221 151</t>
  </si>
  <si>
    <t>Субвенции бюджетам городских округов на содержание ребёнка в приемной семье</t>
  </si>
  <si>
    <t>202 03027 04 7222 151</t>
  </si>
  <si>
    <t>Субвенции бюджетам городских округов на выплату вознаграждения причитающегося  приемному родителю</t>
  </si>
  <si>
    <t>202 03027 04 7223 151</t>
  </si>
  <si>
    <t>Субвенции бюджетам городских округов  на содержание ребенка в  семье опекуна</t>
  </si>
  <si>
    <t>202 03029 04 0000 151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</si>
  <si>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</si>
  <si>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</si>
  <si>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202 03024 04 7216 151</t>
  </si>
  <si>
    <t>202 03024 04 7254 151</t>
  </si>
  <si>
    <t>Субвенции бюджетам городских округов на проведение мероприятий по отлову и содержанию безнадзорных животных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</si>
  <si>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</si>
  <si>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</si>
  <si>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</si>
  <si>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202 02216 04 0000 151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</si>
  <si>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</si>
  <si>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202 02999 04 7122 151</t>
  </si>
  <si>
    <t>Субсидии бюджетам городских округов на софинансирование расходов муниципальных образований на текущее содержание введенных дополнительных мест в дошкольных образовательных организациях</t>
  </si>
  <si>
    <t>202 02999 04 7123 151</t>
  </si>
  <si>
    <t>Субсидии бюджетам городских округов на подготовку и переподготовку квалифицированных специалистов для нужд жилищно-коммунальной отрасли</t>
  </si>
  <si>
    <t>202 02999 04 7105 151</t>
  </si>
  <si>
    <t>Субсидии бюджетам городских округов на софинансирование расходов по обеспечению устойчивого функционирования организаций, поставляющих ресурсы для предоставления коммунальных услуг населению по регулируемым тарифам на тепловую энергию, водоснабжение и водоотведение</t>
  </si>
  <si>
    <t>202 02077 04 0007 151</t>
  </si>
  <si>
    <t>Субсидии бюджетам городских округов на софинансирование капитальных вложений в объекты муниципальной собственности</t>
  </si>
  <si>
    <t>202 03121 04 0000 151</t>
  </si>
  <si>
    <t>Субвенции бюджетам городских округов на проведение Всероссийской сельскохозяйственной переписи в 2016 году</t>
  </si>
  <si>
    <t>202 04999 04 7505 151</t>
  </si>
  <si>
    <t>Межбюджетные трансферты, передаваемые бюджетам на премирование победителей республиканского конкурса «Лучший многоквартирный дом»</t>
  </si>
  <si>
    <t>218 04000 04 0000 180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</si>
  <si>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лет; Доходы бюджетов городских округов от возврата организациями остатков субсидий прошлых лет</t>
  </si>
  <si>
    <t>202 04999 04 7509 151</t>
  </si>
  <si>
    <t>Межбюджетные трансферты на премирование муниципальных образований Республики Башкортостан по итогам конкурса «Лучшее муниципальное образование Республики Башкортостан»</t>
  </si>
  <si>
    <t>202 02008 04 0000 151</t>
  </si>
  <si>
    <t>Субсидии бюджетам городских округов на обеспечение жильем молодых семей</t>
  </si>
  <si>
    <t>202 02999 04 7114 151</t>
  </si>
  <si>
    <t>202 02999 04 7125 151</t>
  </si>
  <si>
    <t>202 02999 04 7124 151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</si>
  <si>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</si>
  <si>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Субсидии бюджетам городских округов на премирование победителей республиканского конкурса «Самое благоустроенное городское (сельское) поселение Республики Башкортостан»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</si>
  <si>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работников муниципальных учреждений культуры до средней заработной платы в Республике Башкортостан</t>
  </si>
  <si>
    <t>Субсидии бюджетам городских округов на софинансирование расходов, возникающих при поэтапном доведении к 2018 году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</t>
  </si>
  <si>
    <t>Прочие безвозмездные поступления в бюджеты городских округов (поступления в бюджеты городских округов от физических лиц на финансовое обеспечение реализации проектов развития общественной инфраструктуры, основанных на местных инициативах)</t>
  </si>
  <si>
    <t>202 04025 04 0000 151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</si>
  <si>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</si>
  <si>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202 04999 04 7511 151</t>
  </si>
  <si>
    <t>Межбюджетные трансферты, передаваемые бюджетам на приобретение школьно-письменных принадлежностей первоклассникам из многодетных малообеспеченных семей</t>
  </si>
  <si>
    <t>207 04050 04 6240 180</t>
  </si>
  <si>
    <t>202 02999 04 7135 151</t>
  </si>
  <si>
    <t>Субсидии бюджетам городских округов на софинансирование проектов развития общественной инфраструктуры, основанных на местных инициативах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</si>
  <si>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</si>
  <si>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</si>
  <si>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105 01012 01 0000 110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</si>
  <si>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</si>
  <si>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107 01020 01 0000 110</t>
  </si>
  <si>
    <t>Налог на добычу общераспространенных полезных ископаемых</t>
  </si>
  <si>
    <t>Налог на добычу полезных ископаемых</t>
  </si>
  <si>
    <t>107 01000 01 0000 110</t>
  </si>
  <si>
    <t>112 01050 01 0000 120</t>
  </si>
  <si>
    <t>Плата за иные виды негативного воздействия на окружающую среду</t>
  </si>
  <si>
    <t>113 02994 04 0000 130</t>
  </si>
  <si>
    <t>Прочие доходы от компенсации затрат бюджетов городских округов</t>
  </si>
  <si>
    <t>116 08020 01 0000 140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</si>
  <si>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</si>
  <si>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116 23041 04 0000 140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</si>
  <si>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</si>
  <si>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116 25020 01 0000 140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</si>
  <si>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</si>
  <si>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116 25030 01 0000 140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</si>
  <si>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</si>
  <si>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Денежные взыскания (штрафы) за нарушение водного законодательства, установленное на водных объектах, находящихся в собственности городских округов</t>
  </si>
  <si>
    <t>116 25084 04 0000 140</t>
  </si>
  <si>
    <t>115 51020 02 0000 140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</si>
  <si>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</si>
  <si>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117 05040 04 0000 180</t>
  </si>
  <si>
    <t>Прочие неналоговые доходы бюджетов городских округов</t>
  </si>
  <si>
    <t>117 00000 00 0000 180</t>
  </si>
  <si>
    <t>114 02043 04 0000 440</t>
  </si>
  <si>
    <t>ПРОЧИЕ НЕНАЛОГОВЫЕ ДОХОДЫ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</si>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</sst>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3" fontId="1" fillId="2" borderId="2" xfId="0" applyNumberFormat="1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top" wrapText="1"/>
    </xf>
    <xf numFmtId="165" fontId="1" fillId="0" borderId="0" xfId="0" applyNumberFormat="1" applyFont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tabSelected="1" view="pageBreakPreview" topLeftCell="B22" zoomScale="110" zoomScaleNormal="85" zoomScaleSheetLayoutView="110" workbookViewId="0">
      <selection activeCell="D27" sqref="D27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5703125" style="1" customWidth="1"/>
    <col min="5" max="16384" width="9.140625" style="1"/>
  </cols>
  <sheetData>
    <row r="1" spans="2:4" x14ac:dyDescent="0.2">
      <c r="C1" s="2"/>
      <c r="D1" s="3" t="s">
        <v>232</v>
      </c>
    </row>
    <row r="2" spans="2:4" x14ac:dyDescent="0.2">
      <c r="C2" s="46" t="s">
        <v>0</v>
      </c>
      <c r="D2" s="46"/>
    </row>
    <row r="3" spans="2:4" x14ac:dyDescent="0.2">
      <c r="C3" s="46" t="s">
        <v>1</v>
      </c>
      <c r="D3" s="46"/>
    </row>
    <row r="4" spans="2:4" x14ac:dyDescent="0.2">
      <c r="C4" s="2"/>
      <c r="D4" s="2"/>
    </row>
    <row r="5" spans="2:4" ht="32.25" customHeight="1" x14ac:dyDescent="0.2">
      <c r="B5" s="47" t="s">
        <v>2</v>
      </c>
      <c r="C5" s="47"/>
      <c r="D5" s="47"/>
    </row>
    <row r="6" spans="2:4" x14ac:dyDescent="0.2">
      <c r="B6" s="48" t="s">
        <v>3</v>
      </c>
      <c r="C6" s="48"/>
      <c r="D6" s="48"/>
    </row>
    <row r="7" spans="2:4" ht="25.5" x14ac:dyDescent="0.2">
      <c r="B7" s="4" t="s">
        <v>4</v>
      </c>
      <c r="C7" s="4" t="s">
        <v>5</v>
      </c>
      <c r="D7" s="5">
        <v>2016</v>
      </c>
    </row>
    <row r="8" spans="2:4" s="6" customFormat="1" x14ac:dyDescent="0.2">
      <c r="B8" s="5">
        <v>1</v>
      </c>
      <c r="C8" s="5">
        <v>2</v>
      </c>
      <c r="D8" s="5">
        <v>3</v>
      </c>
    </row>
    <row r="9" spans="2:4" s="6" customFormat="1" x14ac:dyDescent="0.2">
      <c r="B9" s="7"/>
      <c r="C9" s="7" t="s">
        <v>6</v>
      </c>
      <c r="D9" s="8">
        <f>SUM(D10+D81)</f>
        <v>2239942.0300000003</v>
      </c>
    </row>
    <row r="10" spans="2:4" s="6" customFormat="1" x14ac:dyDescent="0.2">
      <c r="B10" s="7" t="s">
        <v>7</v>
      </c>
      <c r="C10" s="9" t="s">
        <v>8</v>
      </c>
      <c r="D10" s="8">
        <f>SUM(D38+D80)</f>
        <v>1162008.2000000002</v>
      </c>
    </row>
    <row r="11" spans="2:4" s="6" customFormat="1" x14ac:dyDescent="0.2">
      <c r="B11" s="7" t="s">
        <v>9</v>
      </c>
      <c r="C11" s="9" t="s">
        <v>10</v>
      </c>
      <c r="D11" s="8">
        <f>SUM(D12)</f>
        <v>418579.4</v>
      </c>
    </row>
    <row r="12" spans="2:4" s="6" customFormat="1" x14ac:dyDescent="0.2">
      <c r="B12" s="10" t="s">
        <v>11</v>
      </c>
      <c r="C12" s="11" t="s">
        <v>12</v>
      </c>
      <c r="D12" s="8">
        <f>SUM(D13+D14+D15+D16)</f>
        <v>418579.4</v>
      </c>
    </row>
    <row r="13" spans="2:4" ht="63.75" x14ac:dyDescent="0.2">
      <c r="B13" s="12" t="s">
        <v>13</v>
      </c>
      <c r="C13" s="13" t="s">
        <v>14</v>
      </c>
      <c r="D13" s="14">
        <f>411600-100</f>
        <v>411500</v>
      </c>
    </row>
    <row r="14" spans="2:4" ht="89.25" x14ac:dyDescent="0.2">
      <c r="B14" s="12" t="s">
        <v>15</v>
      </c>
      <c r="C14" s="13" t="s">
        <v>16</v>
      </c>
      <c r="D14" s="14">
        <v>3777</v>
      </c>
    </row>
    <row r="15" spans="2:4" ht="38.25" x14ac:dyDescent="0.2">
      <c r="B15" s="12" t="s">
        <v>17</v>
      </c>
      <c r="C15" s="15" t="s">
        <v>18</v>
      </c>
      <c r="D15" s="14">
        <v>2826</v>
      </c>
    </row>
    <row r="16" spans="2:4" ht="76.5" x14ac:dyDescent="0.2">
      <c r="B16" s="12" t="s">
        <v>19</v>
      </c>
      <c r="C16" s="15" t="s">
        <v>20</v>
      </c>
      <c r="D16" s="14">
        <v>476.4</v>
      </c>
    </row>
    <row r="17" spans="2:4" s="6" customFormat="1" ht="25.5" x14ac:dyDescent="0.2">
      <c r="B17" s="10" t="s">
        <v>21</v>
      </c>
      <c r="C17" s="11" t="s">
        <v>22</v>
      </c>
      <c r="D17" s="43">
        <f>D18+D19+D20</f>
        <v>5135.3999999999996</v>
      </c>
    </row>
    <row r="18" spans="2:4" ht="58.5" customHeight="1" x14ac:dyDescent="0.2">
      <c r="B18" s="12" t="s">
        <v>23</v>
      </c>
      <c r="C18" s="15" t="s">
        <v>165</v>
      </c>
      <c r="D18" s="16">
        <v>1668.7</v>
      </c>
    </row>
    <row r="19" spans="2:4" ht="68.25" customHeight="1" x14ac:dyDescent="0.2">
      <c r="B19" s="12" t="s">
        <v>24</v>
      </c>
      <c r="C19" s="15" t="s">
        <v>166</v>
      </c>
      <c r="D19" s="16">
        <v>26.7</v>
      </c>
    </row>
    <row r="20" spans="2:4" s="6" customFormat="1" ht="60.75" customHeight="1" x14ac:dyDescent="0.2">
      <c r="B20" s="12" t="s">
        <v>25</v>
      </c>
      <c r="C20" s="15" t="s">
        <v>167</v>
      </c>
      <c r="D20" s="16">
        <v>3440</v>
      </c>
    </row>
    <row r="21" spans="2:4" s="6" customFormat="1" x14ac:dyDescent="0.2">
      <c r="B21" s="10" t="s">
        <v>26</v>
      </c>
      <c r="C21" s="18" t="s">
        <v>27</v>
      </c>
      <c r="D21" s="8">
        <f>D22+D24+D28+D26+D25+D27+D23</f>
        <v>80708</v>
      </c>
    </row>
    <row r="22" spans="2:4" s="6" customFormat="1" ht="25.5" x14ac:dyDescent="0.2">
      <c r="B22" s="12" t="s">
        <v>28</v>
      </c>
      <c r="C22" s="17" t="s">
        <v>29</v>
      </c>
      <c r="D22" s="14">
        <v>6700</v>
      </c>
    </row>
    <row r="23" spans="2:4" s="6" customFormat="1" ht="41.25" customHeight="1" x14ac:dyDescent="0.2">
      <c r="B23" s="12" t="s">
        <v>205</v>
      </c>
      <c r="C23" s="17" t="s">
        <v>206</v>
      </c>
      <c r="D23" s="14">
        <v>7.5</v>
      </c>
    </row>
    <row r="24" spans="2:4" s="6" customFormat="1" ht="38.25" x14ac:dyDescent="0.2">
      <c r="B24" s="12" t="s">
        <v>30</v>
      </c>
      <c r="C24" s="17" t="s">
        <v>31</v>
      </c>
      <c r="D24" s="14">
        <v>2033.6</v>
      </c>
    </row>
    <row r="25" spans="2:4" ht="25.5" x14ac:dyDescent="0.2">
      <c r="B25" s="19" t="s">
        <v>32</v>
      </c>
      <c r="C25" s="20" t="s">
        <v>33</v>
      </c>
      <c r="D25" s="14">
        <v>897.7</v>
      </c>
    </row>
    <row r="26" spans="2:4" ht="25.5" x14ac:dyDescent="0.2">
      <c r="B26" s="12" t="s">
        <v>34</v>
      </c>
      <c r="C26" s="15" t="s">
        <v>35</v>
      </c>
      <c r="D26" s="14">
        <f>63719.8-1719.8+1000</f>
        <v>63000</v>
      </c>
    </row>
    <row r="27" spans="2:4" x14ac:dyDescent="0.2">
      <c r="B27" s="12" t="s">
        <v>36</v>
      </c>
      <c r="C27" s="15" t="s">
        <v>37</v>
      </c>
      <c r="D27" s="14">
        <v>34.200000000000003</v>
      </c>
    </row>
    <row r="28" spans="2:4" ht="25.5" x14ac:dyDescent="0.2">
      <c r="B28" s="12" t="s">
        <v>38</v>
      </c>
      <c r="C28" s="15" t="s">
        <v>39</v>
      </c>
      <c r="D28" s="14">
        <v>8035</v>
      </c>
    </row>
    <row r="29" spans="2:4" s="6" customFormat="1" x14ac:dyDescent="0.2">
      <c r="B29" s="10" t="s">
        <v>40</v>
      </c>
      <c r="C29" s="18" t="s">
        <v>41</v>
      </c>
      <c r="D29" s="8">
        <f>SUM(D30+D32+D31)</f>
        <v>240473</v>
      </c>
    </row>
    <row r="30" spans="2:4" ht="38.25" x14ac:dyDescent="0.2">
      <c r="B30" s="12" t="s">
        <v>42</v>
      </c>
      <c r="C30" s="15" t="s">
        <v>43</v>
      </c>
      <c r="D30" s="14">
        <v>9507</v>
      </c>
    </row>
    <row r="31" spans="2:4" ht="25.5" x14ac:dyDescent="0.2">
      <c r="B31" s="12" t="s">
        <v>44</v>
      </c>
      <c r="C31" s="15" t="s">
        <v>45</v>
      </c>
      <c r="D31" s="14">
        <f>231341-1100-1000</f>
        <v>229241</v>
      </c>
    </row>
    <row r="32" spans="2:4" ht="25.5" x14ac:dyDescent="0.2">
      <c r="B32" s="12" t="s">
        <v>46</v>
      </c>
      <c r="C32" s="15" t="s">
        <v>47</v>
      </c>
      <c r="D32" s="14">
        <v>1725</v>
      </c>
    </row>
    <row r="33" spans="2:4" x14ac:dyDescent="0.2">
      <c r="B33" s="10" t="s">
        <v>210</v>
      </c>
      <c r="C33" s="18" t="s">
        <v>209</v>
      </c>
      <c r="D33" s="8">
        <f>D34</f>
        <v>52</v>
      </c>
    </row>
    <row r="34" spans="2:4" ht="25.5" x14ac:dyDescent="0.2">
      <c r="B34" s="12" t="s">
        <v>207</v>
      </c>
      <c r="C34" s="15" t="s">
        <v>208</v>
      </c>
      <c r="D34" s="14">
        <v>52</v>
      </c>
    </row>
    <row r="35" spans="2:4" s="6" customFormat="1" x14ac:dyDescent="0.2">
      <c r="B35" s="10" t="s">
        <v>48</v>
      </c>
      <c r="C35" s="18" t="s">
        <v>49</v>
      </c>
      <c r="D35" s="8">
        <f>SUM(D36+D37)</f>
        <v>15366.5</v>
      </c>
    </row>
    <row r="36" spans="2:4" ht="38.25" x14ac:dyDescent="0.2">
      <c r="B36" s="12" t="s">
        <v>50</v>
      </c>
      <c r="C36" s="15" t="s">
        <v>51</v>
      </c>
      <c r="D36" s="14">
        <v>15236.5</v>
      </c>
    </row>
    <row r="37" spans="2:4" ht="25.5" x14ac:dyDescent="0.2">
      <c r="B37" s="12" t="s">
        <v>52</v>
      </c>
      <c r="C37" s="15" t="s">
        <v>53</v>
      </c>
      <c r="D37" s="14">
        <v>130</v>
      </c>
    </row>
    <row r="38" spans="2:4" s="6" customFormat="1" ht="13.5" x14ac:dyDescent="0.2">
      <c r="B38" s="21"/>
      <c r="C38" s="11" t="s">
        <v>54</v>
      </c>
      <c r="D38" s="22">
        <f>SUM(D11+D17+D21+D29+D35+D33)</f>
        <v>760314.3</v>
      </c>
    </row>
    <row r="39" spans="2:4" s="6" customFormat="1" ht="25.5" x14ac:dyDescent="0.2">
      <c r="B39" s="10" t="s">
        <v>55</v>
      </c>
      <c r="C39" s="11" t="s">
        <v>56</v>
      </c>
      <c r="D39" s="8">
        <f>SUM(D40:D47)</f>
        <v>269396.69999999995</v>
      </c>
    </row>
    <row r="40" spans="2:4" ht="51" x14ac:dyDescent="0.2">
      <c r="B40" s="12" t="s">
        <v>57</v>
      </c>
      <c r="C40" s="15" t="s">
        <v>58</v>
      </c>
      <c r="D40" s="14">
        <v>1431.3</v>
      </c>
    </row>
    <row r="41" spans="2:4" ht="63.75" x14ac:dyDescent="0.2">
      <c r="B41" s="12" t="s">
        <v>59</v>
      </c>
      <c r="C41" s="13" t="s">
        <v>60</v>
      </c>
      <c r="D41" s="14">
        <f>191800-245.1</f>
        <v>191554.9</v>
      </c>
    </row>
    <row r="42" spans="2:4" ht="63.75" x14ac:dyDescent="0.2">
      <c r="B42" s="12" t="s">
        <v>61</v>
      </c>
      <c r="C42" s="15" t="s">
        <v>62</v>
      </c>
      <c r="D42" s="14">
        <v>1636</v>
      </c>
    </row>
    <row r="43" spans="2:4" ht="63.75" x14ac:dyDescent="0.2">
      <c r="B43" s="12" t="s">
        <v>63</v>
      </c>
      <c r="C43" s="15" t="s">
        <v>64</v>
      </c>
      <c r="D43" s="14">
        <v>51</v>
      </c>
    </row>
    <row r="44" spans="2:4" ht="25.5" x14ac:dyDescent="0.2">
      <c r="B44" s="12" t="s">
        <v>65</v>
      </c>
      <c r="C44" s="15" t="s">
        <v>66</v>
      </c>
      <c r="D44" s="14">
        <v>62800</v>
      </c>
    </row>
    <row r="45" spans="2:4" ht="38.25" x14ac:dyDescent="0.2">
      <c r="B45" s="12" t="s">
        <v>67</v>
      </c>
      <c r="C45" s="15" t="s">
        <v>68</v>
      </c>
      <c r="D45" s="23">
        <v>5676.5</v>
      </c>
    </row>
    <row r="46" spans="2:4" ht="38.25" x14ac:dyDescent="0.2">
      <c r="B46" s="12" t="s">
        <v>69</v>
      </c>
      <c r="C46" s="15" t="s">
        <v>70</v>
      </c>
      <c r="D46" s="23">
        <v>1747</v>
      </c>
    </row>
    <row r="47" spans="2:4" ht="63.75" x14ac:dyDescent="0.2">
      <c r="B47" s="24" t="s">
        <v>71</v>
      </c>
      <c r="C47" s="25" t="s">
        <v>72</v>
      </c>
      <c r="D47" s="26">
        <v>4500</v>
      </c>
    </row>
    <row r="48" spans="2:4" s="6" customFormat="1" x14ac:dyDescent="0.2">
      <c r="B48" s="10" t="s">
        <v>73</v>
      </c>
      <c r="C48" s="11" t="s">
        <v>74</v>
      </c>
      <c r="D48" s="27">
        <f>D49+D50+D51+D52+D53</f>
        <v>8551.2000000000007</v>
      </c>
    </row>
    <row r="49" spans="2:4" ht="25.5" x14ac:dyDescent="0.2">
      <c r="B49" s="12" t="s">
        <v>75</v>
      </c>
      <c r="C49" s="15" t="s">
        <v>76</v>
      </c>
      <c r="D49" s="23">
        <v>3513</v>
      </c>
    </row>
    <row r="50" spans="2:4" ht="25.5" x14ac:dyDescent="0.2">
      <c r="B50" s="12" t="s">
        <v>77</v>
      </c>
      <c r="C50" s="15" t="s">
        <v>78</v>
      </c>
      <c r="D50" s="23">
        <v>23.9</v>
      </c>
    </row>
    <row r="51" spans="2:4" x14ac:dyDescent="0.2">
      <c r="B51" s="12" t="s">
        <v>79</v>
      </c>
      <c r="C51" s="15" t="s">
        <v>80</v>
      </c>
      <c r="D51" s="23">
        <v>6</v>
      </c>
    </row>
    <row r="52" spans="2:4" x14ac:dyDescent="0.2">
      <c r="B52" s="12" t="s">
        <v>81</v>
      </c>
      <c r="C52" s="15" t="s">
        <v>82</v>
      </c>
      <c r="D52" s="23">
        <v>5007.6000000000004</v>
      </c>
    </row>
    <row r="53" spans="2:4" ht="25.5" x14ac:dyDescent="0.2">
      <c r="B53" s="12" t="s">
        <v>211</v>
      </c>
      <c r="C53" s="15" t="s">
        <v>212</v>
      </c>
      <c r="D53" s="23">
        <v>0.7</v>
      </c>
    </row>
    <row r="54" spans="2:4" s="6" customFormat="1" ht="25.5" x14ac:dyDescent="0.2">
      <c r="B54" s="10" t="s">
        <v>83</v>
      </c>
      <c r="C54" s="11" t="s">
        <v>84</v>
      </c>
      <c r="D54" s="27">
        <f>SUM(D55:D56)</f>
        <v>12006.400000000001</v>
      </c>
    </row>
    <row r="55" spans="2:4" ht="25.5" x14ac:dyDescent="0.2">
      <c r="B55" s="12" t="s">
        <v>85</v>
      </c>
      <c r="C55" s="15" t="s">
        <v>86</v>
      </c>
      <c r="D55" s="23">
        <v>3788.2</v>
      </c>
    </row>
    <row r="56" spans="2:4" ht="25.5" x14ac:dyDescent="0.2">
      <c r="B56" s="12" t="s">
        <v>213</v>
      </c>
      <c r="C56" s="15" t="s">
        <v>214</v>
      </c>
      <c r="D56" s="23">
        <v>8218.2000000000007</v>
      </c>
    </row>
    <row r="57" spans="2:4" s="6" customFormat="1" ht="25.5" x14ac:dyDescent="0.2">
      <c r="B57" s="10" t="s">
        <v>87</v>
      </c>
      <c r="C57" s="11" t="s">
        <v>88</v>
      </c>
      <c r="D57" s="27">
        <f>SUM(D59+D58)</f>
        <v>102058</v>
      </c>
    </row>
    <row r="58" spans="2:4" s="30" customFormat="1" ht="76.5" x14ac:dyDescent="0.2">
      <c r="B58" s="28" t="s">
        <v>230</v>
      </c>
      <c r="C58" s="29" t="s">
        <v>89</v>
      </c>
      <c r="D58" s="26">
        <v>94823</v>
      </c>
    </row>
    <row r="59" spans="2:4" ht="38.25" x14ac:dyDescent="0.2">
      <c r="B59" s="12" t="s">
        <v>90</v>
      </c>
      <c r="C59" s="15" t="s">
        <v>91</v>
      </c>
      <c r="D59" s="23">
        <v>7235</v>
      </c>
    </row>
    <row r="60" spans="2:4" s="6" customFormat="1" x14ac:dyDescent="0.2">
      <c r="B60" s="10" t="s">
        <v>92</v>
      </c>
      <c r="C60" s="11" t="s">
        <v>93</v>
      </c>
      <c r="D60" s="27">
        <f>SUM(D61:D77)</f>
        <v>9410.2000000000007</v>
      </c>
    </row>
    <row r="61" spans="2:4" ht="63.75" x14ac:dyDescent="0.2">
      <c r="B61" s="12" t="s">
        <v>94</v>
      </c>
      <c r="C61" s="13" t="s">
        <v>95</v>
      </c>
      <c r="D61" s="23">
        <v>146</v>
      </c>
    </row>
    <row r="62" spans="2:4" ht="51" x14ac:dyDescent="0.2">
      <c r="B62" s="12" t="s">
        <v>96</v>
      </c>
      <c r="C62" s="15" t="s">
        <v>97</v>
      </c>
      <c r="D62" s="23">
        <v>24</v>
      </c>
    </row>
    <row r="63" spans="2:4" ht="51" x14ac:dyDescent="0.2">
      <c r="B63" s="12" t="s">
        <v>98</v>
      </c>
      <c r="C63" s="15" t="s">
        <v>99</v>
      </c>
      <c r="D63" s="23">
        <v>6.5</v>
      </c>
    </row>
    <row r="64" spans="2:4" ht="51" x14ac:dyDescent="0.2">
      <c r="B64" s="12" t="s">
        <v>100</v>
      </c>
      <c r="C64" s="15" t="s">
        <v>101</v>
      </c>
      <c r="D64" s="23">
        <v>985.6</v>
      </c>
    </row>
    <row r="65" spans="2:4" ht="38.25" x14ac:dyDescent="0.2">
      <c r="B65" s="12" t="s">
        <v>215</v>
      </c>
      <c r="C65" s="15" t="s">
        <v>216</v>
      </c>
      <c r="D65" s="23">
        <v>24.5</v>
      </c>
    </row>
    <row r="66" spans="2:4" ht="51" x14ac:dyDescent="0.2">
      <c r="B66" s="12" t="s">
        <v>217</v>
      </c>
      <c r="C66" s="15" t="s">
        <v>218</v>
      </c>
      <c r="D66" s="23">
        <v>14</v>
      </c>
    </row>
    <row r="67" spans="2:4" ht="38.25" x14ac:dyDescent="0.2">
      <c r="B67" s="12" t="s">
        <v>219</v>
      </c>
      <c r="C67" s="15" t="s">
        <v>220</v>
      </c>
      <c r="D67" s="23">
        <v>36</v>
      </c>
    </row>
    <row r="68" spans="2:4" ht="38.25" x14ac:dyDescent="0.2">
      <c r="B68" s="12" t="s">
        <v>221</v>
      </c>
      <c r="C68" s="17" t="s">
        <v>222</v>
      </c>
      <c r="D68" s="23">
        <v>0.7</v>
      </c>
    </row>
    <row r="69" spans="2:4" ht="25.5" x14ac:dyDescent="0.2">
      <c r="B69" s="12" t="s">
        <v>102</v>
      </c>
      <c r="C69" s="15" t="s">
        <v>103</v>
      </c>
      <c r="D69" s="23">
        <v>758.9</v>
      </c>
    </row>
    <row r="70" spans="2:4" ht="25.5" x14ac:dyDescent="0.2">
      <c r="B70" s="12" t="s">
        <v>104</v>
      </c>
      <c r="C70" s="15" t="s">
        <v>105</v>
      </c>
      <c r="D70" s="23">
        <v>378.2</v>
      </c>
    </row>
    <row r="71" spans="2:4" ht="38.25" x14ac:dyDescent="0.2">
      <c r="B71" s="12" t="s">
        <v>224</v>
      </c>
      <c r="C71" s="15" t="s">
        <v>223</v>
      </c>
      <c r="D71" s="23">
        <v>30</v>
      </c>
    </row>
    <row r="72" spans="2:4" ht="51" x14ac:dyDescent="0.2">
      <c r="B72" s="12" t="s">
        <v>106</v>
      </c>
      <c r="C72" s="15" t="s">
        <v>107</v>
      </c>
      <c r="D72" s="23">
        <v>832.9</v>
      </c>
    </row>
    <row r="73" spans="2:4" ht="51" x14ac:dyDescent="0.2">
      <c r="B73" s="12" t="s">
        <v>108</v>
      </c>
      <c r="C73" s="15" t="s">
        <v>109</v>
      </c>
      <c r="D73" s="23">
        <v>7</v>
      </c>
    </row>
    <row r="74" spans="2:4" ht="25.5" x14ac:dyDescent="0.2">
      <c r="B74" s="12" t="s">
        <v>110</v>
      </c>
      <c r="C74" s="15" t="s">
        <v>111</v>
      </c>
      <c r="D74" s="23">
        <v>62.5</v>
      </c>
    </row>
    <row r="75" spans="2:4" ht="63.75" x14ac:dyDescent="0.2">
      <c r="B75" s="12" t="s">
        <v>112</v>
      </c>
      <c r="C75" s="15" t="s">
        <v>113</v>
      </c>
      <c r="D75" s="23">
        <v>225.1</v>
      </c>
    </row>
    <row r="76" spans="2:4" ht="51" x14ac:dyDescent="0.2">
      <c r="B76" s="12" t="s">
        <v>225</v>
      </c>
      <c r="C76" s="15" t="s">
        <v>226</v>
      </c>
      <c r="D76" s="23">
        <v>139.5</v>
      </c>
    </row>
    <row r="77" spans="2:4" ht="38.25" x14ac:dyDescent="0.2">
      <c r="B77" s="12" t="s">
        <v>114</v>
      </c>
      <c r="C77" s="15" t="s">
        <v>115</v>
      </c>
      <c r="D77" s="23">
        <v>5738.8</v>
      </c>
    </row>
    <row r="78" spans="2:4" x14ac:dyDescent="0.2">
      <c r="B78" s="10" t="s">
        <v>229</v>
      </c>
      <c r="C78" s="11" t="s">
        <v>231</v>
      </c>
      <c r="D78" s="27">
        <f>D79</f>
        <v>271.39999999999998</v>
      </c>
    </row>
    <row r="79" spans="2:4" x14ac:dyDescent="0.2">
      <c r="B79" s="12" t="s">
        <v>227</v>
      </c>
      <c r="C79" s="15" t="s">
        <v>228</v>
      </c>
      <c r="D79" s="23">
        <v>271.39999999999998</v>
      </c>
    </row>
    <row r="80" spans="2:4" s="6" customFormat="1" x14ac:dyDescent="0.2">
      <c r="B80" s="10"/>
      <c r="C80" s="11" t="s">
        <v>116</v>
      </c>
      <c r="D80" s="27">
        <f>D60+D57+D54+D48+D39+D78</f>
        <v>401693.9</v>
      </c>
    </row>
    <row r="81" spans="1:4" s="6" customFormat="1" x14ac:dyDescent="0.2">
      <c r="B81" s="10" t="s">
        <v>117</v>
      </c>
      <c r="C81" s="11" t="s">
        <v>118</v>
      </c>
      <c r="D81" s="8">
        <f>SUM(D82:D122)</f>
        <v>1077933.8299999998</v>
      </c>
    </row>
    <row r="82" spans="1:4" s="30" customFormat="1" ht="25.5" x14ac:dyDescent="0.2">
      <c r="A82" s="31" t="s">
        <v>119</v>
      </c>
      <c r="B82" s="32" t="s">
        <v>120</v>
      </c>
      <c r="C82" s="29" t="s">
        <v>121</v>
      </c>
      <c r="D82" s="33">
        <v>13038.7</v>
      </c>
    </row>
    <row r="83" spans="1:4" s="30" customFormat="1" ht="38.25" x14ac:dyDescent="0.2">
      <c r="A83" s="31"/>
      <c r="B83" s="32" t="s">
        <v>125</v>
      </c>
      <c r="C83" s="29" t="s">
        <v>126</v>
      </c>
      <c r="D83" s="33">
        <f>3000+4259</f>
        <v>7259</v>
      </c>
    </row>
    <row r="84" spans="1:4" s="30" customFormat="1" ht="25.5" x14ac:dyDescent="0.2">
      <c r="A84" s="31"/>
      <c r="B84" s="32" t="s">
        <v>186</v>
      </c>
      <c r="C84" s="29" t="s">
        <v>187</v>
      </c>
      <c r="D84" s="33">
        <f>8033.3+2874.9+194.4</f>
        <v>11102.6</v>
      </c>
    </row>
    <row r="85" spans="1:4" s="30" customFormat="1" ht="38.25" x14ac:dyDescent="0.2">
      <c r="A85" s="31"/>
      <c r="B85" s="32" t="s">
        <v>176</v>
      </c>
      <c r="C85" s="29" t="s">
        <v>177</v>
      </c>
      <c r="D85" s="33">
        <f>4522.5+3500</f>
        <v>8022.5</v>
      </c>
    </row>
    <row r="86" spans="1:4" s="30" customFormat="1" ht="74.25" customHeight="1" x14ac:dyDescent="0.2">
      <c r="B86" s="32" t="s">
        <v>168</v>
      </c>
      <c r="C86" s="29" t="s">
        <v>169</v>
      </c>
      <c r="D86" s="33">
        <f>26465+15000+8093-7944-3899</f>
        <v>37715</v>
      </c>
    </row>
    <row r="87" spans="1:4" s="30" customFormat="1" ht="51" x14ac:dyDescent="0.2">
      <c r="B87" s="32" t="s">
        <v>122</v>
      </c>
      <c r="C87" s="29" t="s">
        <v>123</v>
      </c>
      <c r="D87" s="33">
        <f>8300+2352.6+33354+900+4100+3300</f>
        <v>52306.6</v>
      </c>
    </row>
    <row r="88" spans="1:4" s="30" customFormat="1" ht="69.75" customHeight="1" x14ac:dyDescent="0.2">
      <c r="B88" s="32" t="s">
        <v>174</v>
      </c>
      <c r="C88" s="29" t="s">
        <v>175</v>
      </c>
      <c r="D88" s="33">
        <f>27035+8847</f>
        <v>35882</v>
      </c>
    </row>
    <row r="89" spans="1:4" s="30" customFormat="1" ht="51" x14ac:dyDescent="0.2">
      <c r="B89" s="32" t="s">
        <v>124</v>
      </c>
      <c r="C89" s="29" t="s">
        <v>191</v>
      </c>
      <c r="D89" s="33">
        <v>859.5</v>
      </c>
    </row>
    <row r="90" spans="1:4" s="30" customFormat="1" ht="51" x14ac:dyDescent="0.2">
      <c r="B90" s="32" t="s">
        <v>188</v>
      </c>
      <c r="C90" s="29" t="s">
        <v>192</v>
      </c>
      <c r="D90" s="33">
        <v>990</v>
      </c>
    </row>
    <row r="91" spans="1:4" s="30" customFormat="1" ht="51" x14ac:dyDescent="0.2">
      <c r="B91" s="32" t="s">
        <v>170</v>
      </c>
      <c r="C91" s="29" t="s">
        <v>171</v>
      </c>
      <c r="D91" s="33">
        <v>6275.3</v>
      </c>
    </row>
    <row r="92" spans="1:4" s="30" customFormat="1" ht="38.25" x14ac:dyDescent="0.2">
      <c r="B92" s="32" t="s">
        <v>172</v>
      </c>
      <c r="C92" s="29" t="s">
        <v>173</v>
      </c>
      <c r="D92" s="33">
        <f>93+72.5</f>
        <v>165.5</v>
      </c>
    </row>
    <row r="93" spans="1:4" s="30" customFormat="1" ht="63.75" x14ac:dyDescent="0.2">
      <c r="B93" s="32" t="s">
        <v>190</v>
      </c>
      <c r="C93" s="29" t="s">
        <v>193</v>
      </c>
      <c r="D93" s="33">
        <v>1000</v>
      </c>
    </row>
    <row r="94" spans="1:4" s="30" customFormat="1" ht="76.5" x14ac:dyDescent="0.2">
      <c r="B94" s="44" t="s">
        <v>189</v>
      </c>
      <c r="C94" s="20" t="s">
        <v>194</v>
      </c>
      <c r="D94" s="45">
        <f>13350+4650+1100</f>
        <v>19100</v>
      </c>
    </row>
    <row r="95" spans="1:4" s="30" customFormat="1" ht="38.25" x14ac:dyDescent="0.2">
      <c r="B95" s="32" t="s">
        <v>201</v>
      </c>
      <c r="C95" s="29" t="s">
        <v>202</v>
      </c>
      <c r="D95" s="33">
        <v>1000</v>
      </c>
    </row>
    <row r="96" spans="1:4" ht="38.25" x14ac:dyDescent="0.2">
      <c r="B96" s="32" t="s">
        <v>127</v>
      </c>
      <c r="C96" s="29" t="s">
        <v>128</v>
      </c>
      <c r="D96" s="33">
        <f>1766.9-520</f>
        <v>1246.9000000000001</v>
      </c>
    </row>
    <row r="97" spans="2:4" ht="76.5" x14ac:dyDescent="0.2">
      <c r="B97" s="32" t="s">
        <v>129</v>
      </c>
      <c r="C97" s="29" t="s">
        <v>130</v>
      </c>
      <c r="D97" s="33">
        <f>1937.6+354.4+300.5+1173</f>
        <v>3765.5</v>
      </c>
    </row>
    <row r="98" spans="2:4" ht="38.25" x14ac:dyDescent="0.2">
      <c r="B98" s="32" t="s">
        <v>131</v>
      </c>
      <c r="C98" s="29" t="s">
        <v>132</v>
      </c>
      <c r="D98" s="33">
        <v>2175.8000000000002</v>
      </c>
    </row>
    <row r="99" spans="2:4" ht="25.5" x14ac:dyDescent="0.2">
      <c r="B99" s="32" t="s">
        <v>133</v>
      </c>
      <c r="C99" s="29" t="s">
        <v>134</v>
      </c>
      <c r="D99" s="33">
        <v>458.8</v>
      </c>
    </row>
    <row r="100" spans="2:4" ht="25.5" x14ac:dyDescent="0.2">
      <c r="B100" s="32" t="s">
        <v>135</v>
      </c>
      <c r="C100" s="29" t="s">
        <v>136</v>
      </c>
      <c r="D100" s="33">
        <v>5629.2</v>
      </c>
    </row>
    <row r="101" spans="2:4" ht="189.75" customHeight="1" x14ac:dyDescent="0.2">
      <c r="B101" s="32" t="s">
        <v>137</v>
      </c>
      <c r="C101" s="29" t="s">
        <v>203</v>
      </c>
      <c r="D101" s="33">
        <f>247153.43+76370.4+23101.2+10303</f>
        <v>356928.02999999997</v>
      </c>
    </row>
    <row r="102" spans="2:4" ht="197.25" customHeight="1" x14ac:dyDescent="0.2">
      <c r="B102" s="35" t="s">
        <v>138</v>
      </c>
      <c r="C102" s="17" t="s">
        <v>139</v>
      </c>
      <c r="D102" s="14">
        <f>3049.2+117.6+1266.7</f>
        <v>4433.5</v>
      </c>
    </row>
    <row r="103" spans="2:4" ht="153" x14ac:dyDescent="0.2">
      <c r="B103" s="36" t="s">
        <v>140</v>
      </c>
      <c r="C103" s="17" t="s">
        <v>204</v>
      </c>
      <c r="D103" s="14">
        <f>374869.8+42360.3-25198.8-518.1+1545.5</f>
        <v>393058.7</v>
      </c>
    </row>
    <row r="104" spans="2:4" ht="172.5" customHeight="1" x14ac:dyDescent="0.2">
      <c r="B104" s="12" t="s">
        <v>141</v>
      </c>
      <c r="C104" s="15" t="s">
        <v>142</v>
      </c>
      <c r="D104" s="14">
        <f>8057.3-11.2+5572.9+55</f>
        <v>13674</v>
      </c>
    </row>
    <row r="105" spans="2:4" ht="81" customHeight="1" x14ac:dyDescent="0.2">
      <c r="B105" s="37" t="s">
        <v>162</v>
      </c>
      <c r="C105" s="15" t="s">
        <v>161</v>
      </c>
      <c r="D105" s="14">
        <v>150</v>
      </c>
    </row>
    <row r="106" spans="2:4" ht="51" x14ac:dyDescent="0.2">
      <c r="B106" s="12" t="s">
        <v>143</v>
      </c>
      <c r="C106" s="15" t="s">
        <v>144</v>
      </c>
      <c r="D106" s="14">
        <v>22997.7</v>
      </c>
    </row>
    <row r="107" spans="2:4" ht="63.75" x14ac:dyDescent="0.2">
      <c r="B107" s="12" t="s">
        <v>145</v>
      </c>
      <c r="C107" s="15" t="s">
        <v>146</v>
      </c>
      <c r="D107" s="14">
        <v>2057.1</v>
      </c>
    </row>
    <row r="108" spans="2:4" ht="76.5" x14ac:dyDescent="0.2">
      <c r="B108" s="28" t="s">
        <v>147</v>
      </c>
      <c r="C108" s="34" t="s">
        <v>148</v>
      </c>
      <c r="D108" s="33">
        <v>1588.8</v>
      </c>
    </row>
    <row r="109" spans="2:4" ht="51" x14ac:dyDescent="0.2">
      <c r="B109" s="28" t="s">
        <v>149</v>
      </c>
      <c r="C109" s="34" t="s">
        <v>150</v>
      </c>
      <c r="D109" s="33">
        <f>362.3</f>
        <v>362.3</v>
      </c>
    </row>
    <row r="110" spans="2:4" ht="30.75" customHeight="1" x14ac:dyDescent="0.2">
      <c r="B110" s="28" t="s">
        <v>163</v>
      </c>
      <c r="C110" s="34" t="s">
        <v>164</v>
      </c>
      <c r="D110" s="33">
        <v>1301.2</v>
      </c>
    </row>
    <row r="111" spans="2:4" ht="25.5" x14ac:dyDescent="0.2">
      <c r="B111" s="38" t="s">
        <v>153</v>
      </c>
      <c r="C111" s="17" t="s">
        <v>154</v>
      </c>
      <c r="D111" s="14">
        <f>5193.7-92.5</f>
        <v>5101.2</v>
      </c>
    </row>
    <row r="112" spans="2:4" ht="25.5" x14ac:dyDescent="0.2">
      <c r="B112" s="38" t="s">
        <v>155</v>
      </c>
      <c r="C112" s="17" t="s">
        <v>156</v>
      </c>
      <c r="D112" s="14">
        <f>8217+146+54.9</f>
        <v>8417.9</v>
      </c>
    </row>
    <row r="113" spans="2:4" ht="25.5" x14ac:dyDescent="0.2">
      <c r="B113" s="38" t="s">
        <v>157</v>
      </c>
      <c r="C113" s="39" t="s">
        <v>158</v>
      </c>
      <c r="D113" s="14">
        <f>17216.6-769.9+123.1</f>
        <v>16569.799999999996</v>
      </c>
    </row>
    <row r="114" spans="2:4" ht="63.75" x14ac:dyDescent="0.2">
      <c r="B114" s="28" t="s">
        <v>159</v>
      </c>
      <c r="C114" s="34" t="s">
        <v>160</v>
      </c>
      <c r="D114" s="33">
        <f>23613.5+1294.1+4154.8</f>
        <v>29062.399999999998</v>
      </c>
    </row>
    <row r="115" spans="2:4" ht="51" x14ac:dyDescent="0.2">
      <c r="B115" s="28" t="s">
        <v>151</v>
      </c>
      <c r="C115" s="34" t="s">
        <v>152</v>
      </c>
      <c r="D115" s="33">
        <f>8793+2291+98.4+914+463</f>
        <v>12559.4</v>
      </c>
    </row>
    <row r="116" spans="2:4" ht="25.5" x14ac:dyDescent="0.2">
      <c r="B116" s="28" t="s">
        <v>178</v>
      </c>
      <c r="C116" s="34" t="s">
        <v>179</v>
      </c>
      <c r="D116" s="33">
        <v>222.1</v>
      </c>
    </row>
    <row r="117" spans="2:4" ht="45" customHeight="1" x14ac:dyDescent="0.2">
      <c r="B117" s="28" t="s">
        <v>196</v>
      </c>
      <c r="C117" s="34" t="s">
        <v>197</v>
      </c>
      <c r="D117" s="33">
        <v>46.2</v>
      </c>
    </row>
    <row r="118" spans="2:4" ht="38.25" x14ac:dyDescent="0.2">
      <c r="B118" s="28" t="s">
        <v>180</v>
      </c>
      <c r="C118" s="34" t="s">
        <v>181</v>
      </c>
      <c r="D118" s="33">
        <v>300</v>
      </c>
    </row>
    <row r="119" spans="2:4" ht="51" x14ac:dyDescent="0.2">
      <c r="B119" s="28" t="s">
        <v>184</v>
      </c>
      <c r="C119" s="34" t="s">
        <v>185</v>
      </c>
      <c r="D119" s="33">
        <v>50</v>
      </c>
    </row>
    <row r="120" spans="2:4" ht="41.25" customHeight="1" x14ac:dyDescent="0.2">
      <c r="B120" s="28" t="s">
        <v>198</v>
      </c>
      <c r="C120" s="34" t="s">
        <v>199</v>
      </c>
      <c r="D120" s="33">
        <v>267.60000000000002</v>
      </c>
    </row>
    <row r="121" spans="2:4" ht="63.75" x14ac:dyDescent="0.2">
      <c r="B121" s="28" t="s">
        <v>200</v>
      </c>
      <c r="C121" s="34" t="s">
        <v>195</v>
      </c>
      <c r="D121" s="33">
        <v>100</v>
      </c>
    </row>
    <row r="122" spans="2:4" ht="76.5" x14ac:dyDescent="0.2">
      <c r="B122" s="41" t="s">
        <v>182</v>
      </c>
      <c r="C122" s="42" t="s">
        <v>183</v>
      </c>
      <c r="D122" s="33">
        <v>693</v>
      </c>
    </row>
    <row r="124" spans="2:4" x14ac:dyDescent="0.2">
      <c r="D124" s="40"/>
    </row>
    <row r="125" spans="2:4" x14ac:dyDescent="0.2">
      <c r="D125" s="40"/>
    </row>
    <row r="126" spans="2:4" x14ac:dyDescent="0.2">
      <c r="D126" s="40"/>
    </row>
    <row r="127" spans="2:4" x14ac:dyDescent="0.2">
      <c r="D127" s="40"/>
    </row>
    <row r="128" spans="2:4" x14ac:dyDescent="0.2">
      <c r="D128" s="40"/>
    </row>
  </sheetData>
  <mergeCells count="4">
    <mergeCell ref="C2:D2"/>
    <mergeCell ref="C3:D3"/>
    <mergeCell ref="B5:D5"/>
    <mergeCell ref="B6:D6"/>
  </mergeCells>
  <pageMargins left="1.1811023622047245" right="0.39370078740157483" top="0.82677165354330717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Лоскутова Валентина Александровна</cp:lastModifiedBy>
  <cp:lastPrinted>2016-11-28T10:58:55Z</cp:lastPrinted>
  <dcterms:created xsi:type="dcterms:W3CDTF">2015-10-19T05:22:14Z</dcterms:created>
  <dcterms:modified xsi:type="dcterms:W3CDTF">2017-01-09T04:56:48Z</dcterms:modified>
</cp:coreProperties>
</file>