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10.2017\"/>
    </mc:Choice>
  </mc:AlternateContent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'2017'!$B$5:$D$103</definedName>
    <definedName name="_xlnm.Print_Titles" localSheetId="0">'2017'!$8:$9</definedName>
    <definedName name="_xlnm.Print_Area" localSheetId="0">'2017'!$B$1:$D$109</definedName>
  </definedNames>
  <calcPr calcId="152511"/>
</workbook>
</file>

<file path=xl/calcChain.xml><?xml version="1.0" encoding="utf-8"?>
<calcChain xmlns="http://schemas.openxmlformats.org/spreadsheetml/2006/main">
  <c r="D81" i="1" l="1"/>
  <c r="D35" i="1" l="1"/>
  <c r="D109" i="1" l="1"/>
  <c r="D107" i="1"/>
  <c r="D91" i="1"/>
  <c r="D82" i="1" l="1"/>
  <c r="D78" i="1" l="1"/>
  <c r="D85" i="1"/>
  <c r="D84" i="1"/>
  <c r="D76" i="1" l="1"/>
  <c r="D83" i="1" l="1"/>
  <c r="D93" i="1"/>
  <c r="D80" i="1"/>
  <c r="D73" i="1"/>
  <c r="D87" i="1"/>
  <c r="D102" i="1"/>
  <c r="D74" i="1"/>
  <c r="D77" i="1" l="1"/>
  <c r="D70" i="1" s="1"/>
  <c r="D57" i="1" l="1"/>
  <c r="D54" i="1"/>
  <c r="D52" i="1"/>
  <c r="D47" i="1"/>
  <c r="D39" i="1"/>
  <c r="D34" i="1"/>
  <c r="D32" i="1"/>
  <c r="D28" i="1"/>
  <c r="D21" i="1"/>
  <c r="D17" i="1"/>
  <c r="D13" i="1"/>
  <c r="D12" i="1" s="1"/>
  <c r="D9" i="1"/>
  <c r="D38" i="1" l="1"/>
  <c r="D69" i="1"/>
  <c r="D11" i="1" l="1"/>
  <c r="D10" i="1" s="1"/>
</calcChain>
</file>

<file path=xl/sharedStrings.xml><?xml version="1.0" encoding="utf-8"?>
<sst xmlns="http://schemas.openxmlformats.org/spreadsheetml/2006/main" count="206" uniqueCount="206">
  <si>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</si>
  <si>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</si>
  <si>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</si>
  <si>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</si>
  <si>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</si>
  <si>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</si>
  <si>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</si>
  <si>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</si>
  <si>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</si>
  <si>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</si>
  <si>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</si>
  <si>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</si>
  <si>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</si>
  <si>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</si>
  <si>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</si>
  <si>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</si>
  <si>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</si>
  <si>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</si>
  <si>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</si>
  <si>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</si>
  <si>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</si>
  <si>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</si>
  <si>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</si>
  <si>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</si>
  <si>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</si>
  <si>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</si>
  <si>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</si>
  <si>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</si>
  <si>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</si>
  <si>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</si>
  <si>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</si>
  <si>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</si>
  <si>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</si>
  <si>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</si>
  <si>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</si>
  <si>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</si>
  <si>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</si>
  <si>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</si>
  <si>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</si>
  <si>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</si>
  <si>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</si>
  <si>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</si>
  <si>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</si>
  <si>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</si>
  <si>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</si>
  <si>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</si>
  <si>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</si>
  <si>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</si>
  <si>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</si>
  <si>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</si>
  <si>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</si>
  <si>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</si>
  <si>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</si>
  <si>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</si>
  <si>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</si>
  <si>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</si>
  <si>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</si>
  <si>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</si>
  <si>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</si>
  <si>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</si>
  <si>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</si>
  <si>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</si>
  <si>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</si>
  <si>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</si>
  <si>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</si>
  <si>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</si>
  <si>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</si>
  <si>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</si>
  <si>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</si>
  <si>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</si>
  <si>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</si>
  <si>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</si>
  <si>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</si>
  <si>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</si>
  <si>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</si>
  <si>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</si>
  <si>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</si>
  <si>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</si>
  <si>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</si>
  <si>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</si>
  <si>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</si>
  <si>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</si>
  <si>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</si>
  <si>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</si>
  <si>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</si>
  <si>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</si>
  <si>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</si>
  <si>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</si>
  <si>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</si>
  <si>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</si>
  <si>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</si>
  <si>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</si>
  <si>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</si>
  <si>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</si>
  <si>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</si>
  <si>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</si>
  <si>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</si>
  <si>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</si>
  <si>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</si>
  <si>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</si>
  <si>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</si>
  <si>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</si>
  <si>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</si>
  <si>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</si>
  <si>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</si>
  <si>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</si>
  <si>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</si>
  <si>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</si>
  <si>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</si>
  <si>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</si>
  <si>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</si>
  <si>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</si>
  <si>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</si>
  <si>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</si>
  <si>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</si>
  <si>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</si>
  <si>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</si>
  <si>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</si>
  <si>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</si>
  <si>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</si>
  <si>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</si>
  <si>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</si>
  <si>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</si>
  <si>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</si>
  <si>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</si>
  <si>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</si>
  <si>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</si>
  <si>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</si>
  <si>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</si>
  <si>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</si>
  <si>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</si>
  <si>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</si>
  <si>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</si>
  <si>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</si>
  <si>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</si>
  <si>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</si>
  <si>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</si>
  <si>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</si>
  <si>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</si>
  <si>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</si>
  <si>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</si>
  <si>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</si>
  <si>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</si>
  <si>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</si>
  <si>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</si>
  <si>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</si>
  <si>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</si>
  <si>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</si>
  <si>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</si>
  <si>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</si>
  <si>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</si>
  <si>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</si>
  <si>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</si>
  <si>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</si>
  <si>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</si>
  <si>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</si>
  <si>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</si>
  <si>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</si>
  <si>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</si>
  <si>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</si>
  <si>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</si>
  <si>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</si>
  <si>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</si>
  <si>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</si>
  <si>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</si>
  <si>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</si>
  <si>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</si>
  <si>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</si>
  <si>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</si>
  <si>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</si>
  <si>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</si>
  <si>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</si>
  <si>
    <t>202 29999 04 7123 151</t>
  </si>
  <si>
    <t>202 25555 04 0000 151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</si>
  <si>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</si>
  <si>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Поступления доходов в бюджет городского округа</t>
  </si>
  <si>
    <t xml:space="preserve"> город Салават Республики Башкортостан на 2017 год</t>
  </si>
  <si>
    <t>202 25527 04 0000 151</t>
  </si>
  <si>
    <t>207 04050 04 6140 180</t>
  </si>
  <si>
    <t>Прочие поступления в бюджеты городских округов</t>
  </si>
  <si>
    <t>202 29998 04 0000 151</t>
  </si>
  <si>
    <t>Субсидия бюджетам городских округов на финансовое обеспечение отдельных полномочий</t>
  </si>
  <si>
    <t>202 49999 04 7505 151</t>
  </si>
  <si>
    <t>Иные межбюджетные трансферты, передаваемые бюджетам на премирование победителей республиканского конкурса «Лучший многоквартирный дом»</t>
  </si>
  <si>
    <t>202 29999 04 7105 151</t>
  </si>
  <si>
    <t>Субсидии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подготовки объектов коммунального хозяйства к работе в осенне-зимний период</t>
  </si>
  <si>
    <t>202 25519 04 0000 151</t>
  </si>
  <si>
    <t>Субсидии бюджетам городских округов на поддержку отрасли культуры</t>
  </si>
  <si>
    <t>202 49999 04 7509 151</t>
  </si>
  <si>
    <t>Иные межбюджетные трансферты на премирование муниципальных образований по итогам конкурса «Лучшее муниципальное образование Республики Башкортостан»</t>
  </si>
  <si>
    <t>202 25027 04 0000 151</t>
  </si>
  <si>
    <t>Субсидии бюджетам городских округов на реализацию мероприятий государственной программы Российской Федерации «Доступная среда» на 2011–2020 годы</t>
  </si>
  <si>
    <t>202 29999 04 7125 151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</si>
  <si>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</si>
  <si>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</si>
  <si>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202 29999 04 7124 151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</si>
  <si>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</si>
  <si>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Прочие безвозмездные поступления сумм долевого финансирования собственников помещений в многоквартирных домах, собственников иных зданий и сооружений, на поддержку муниципальных программ формирования современной городской среды</t>
  </si>
  <si>
    <t>207 04050 04 6500 180</t>
  </si>
  <si>
    <t>Приложение № 1</t>
  </si>
  <si>
    <t>202 49999 04 7512 151</t>
  </si>
  <si>
    <t>Межбюджетные трансферты на приобретение школьно-письменных принадлежностей для первоклассников из многодетных малообеспеченных семей</t>
  </si>
  <si>
    <t>207 04050 04 6240 180</t>
  </si>
  <si>
    <t>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</t>
  </si>
  <si>
    <t>202 20051 04 0000 151</t>
  </si>
  <si>
    <t>Субсидии бюджетам городских округов на реализацию федеральных целевых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</si>
</sst>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_ ;\-#,##0.0\ "/>
  </numFmts>
  <fonts count="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view="pageBreakPreview" topLeftCell="B1" zoomScale="110" zoomScaleNormal="85" zoomScaleSheetLayoutView="110" workbookViewId="0">
      <selection activeCell="E15" sqref="E15"/>
    </sheetView>
  </sheetViews>
  <sheetFormatPr defaultRowHeight="15" x14ac:dyDescent="0.2"/>
  <cols>
    <col min="1" max="1" width="5.7109375" style="1" hidden="1" customWidth="1"/>
    <col min="2" max="2" width="21.42578125" style="1" customWidth="1"/>
    <col min="3" max="3" width="52.140625" style="1" customWidth="1"/>
    <col min="4" max="4" width="14.85546875" style="3" customWidth="1"/>
    <col min="5" max="16384" width="9.140625" style="1"/>
  </cols>
  <sheetData>
    <row r="1" spans="2:4" x14ac:dyDescent="0.2">
      <c r="C1" s="2"/>
      <c r="D1" s="37" t="s">
        <v>199</v>
      </c>
    </row>
    <row r="2" spans="2:4" x14ac:dyDescent="0.2">
      <c r="C2" s="39" t="s">
        <v>0</v>
      </c>
      <c r="D2" s="39"/>
    </row>
    <row r="3" spans="2:4" x14ac:dyDescent="0.2">
      <c r="C3" s="39" t="s">
        <v>1</v>
      </c>
      <c r="D3" s="39"/>
    </row>
    <row r="4" spans="2:4" x14ac:dyDescent="0.2">
      <c r="C4" s="2"/>
      <c r="D4" s="4"/>
    </row>
    <row r="5" spans="2:4" s="5" customFormat="1" ht="14.25" x14ac:dyDescent="0.2">
      <c r="B5" s="40" t="s">
        <v>175</v>
      </c>
      <c r="C5" s="40"/>
      <c r="D5" s="40"/>
    </row>
    <row r="6" spans="2:4" s="5" customFormat="1" ht="14.25" x14ac:dyDescent="0.2">
      <c r="B6" s="40" t="s">
        <v>176</v>
      </c>
      <c r="C6" s="40"/>
      <c r="D6" s="40"/>
    </row>
    <row r="7" spans="2:4" x14ac:dyDescent="0.2">
      <c r="B7" s="41" t="s">
        <v>2</v>
      </c>
      <c r="C7" s="41"/>
      <c r="D7" s="41"/>
    </row>
    <row r="8" spans="2:4" s="5" customFormat="1" ht="28.5" x14ac:dyDescent="0.2">
      <c r="B8" s="33" t="s">
        <v>3</v>
      </c>
      <c r="C8" s="33" t="s">
        <v>4</v>
      </c>
      <c r="D8" s="34" t="s">
        <v>5</v>
      </c>
    </row>
    <row r="9" spans="2:4" s="5" customFormat="1" ht="14.25" x14ac:dyDescent="0.2">
      <c r="B9" s="34">
        <v>1</v>
      </c>
      <c r="C9" s="34">
        <v>2</v>
      </c>
      <c r="D9" s="34">
        <f t="shared" ref="D9" si="0">C9+1</f>
        <v>3</v>
      </c>
    </row>
    <row r="10" spans="2:4" s="5" customFormat="1" ht="14.25" x14ac:dyDescent="0.2">
      <c r="B10" s="35"/>
      <c r="C10" s="35" t="s">
        <v>6</v>
      </c>
      <c r="D10" s="36">
        <f>D11+D70</f>
        <v>2443028.9236900001</v>
      </c>
    </row>
    <row r="11" spans="2:4" x14ac:dyDescent="0.2">
      <c r="B11" s="6" t="s">
        <v>7</v>
      </c>
      <c r="C11" s="8" t="s">
        <v>8</v>
      </c>
      <c r="D11" s="7">
        <f>SUM(D38+D69)</f>
        <v>1081174.6000000001</v>
      </c>
    </row>
    <row r="12" spans="2:4" x14ac:dyDescent="0.2">
      <c r="B12" s="6" t="s">
        <v>9</v>
      </c>
      <c r="C12" s="8" t="s">
        <v>10</v>
      </c>
      <c r="D12" s="7">
        <f>SUM(D13)</f>
        <v>380813</v>
      </c>
    </row>
    <row r="13" spans="2:4" x14ac:dyDescent="0.2">
      <c r="B13" s="9" t="s">
        <v>11</v>
      </c>
      <c r="C13" s="25" t="s">
        <v>12</v>
      </c>
      <c r="D13" s="7">
        <f>SUM(D14+D15+D16)</f>
        <v>380813</v>
      </c>
    </row>
    <row r="14" spans="2:4" ht="75" customHeight="1" x14ac:dyDescent="0.2">
      <c r="B14" s="9" t="s">
        <v>13</v>
      </c>
      <c r="C14" s="26" t="s">
        <v>14</v>
      </c>
      <c r="D14" s="7">
        <v>372462</v>
      </c>
    </row>
    <row r="15" spans="2:4" ht="120" customHeight="1" x14ac:dyDescent="0.2">
      <c r="B15" s="9" t="s">
        <v>15</v>
      </c>
      <c r="C15" s="26" t="s">
        <v>16</v>
      </c>
      <c r="D15" s="7">
        <v>4841</v>
      </c>
    </row>
    <row r="16" spans="2:4" ht="45" customHeight="1" x14ac:dyDescent="0.2">
      <c r="B16" s="9" t="s">
        <v>17</v>
      </c>
      <c r="C16" s="25" t="s">
        <v>18</v>
      </c>
      <c r="D16" s="7">
        <v>3510</v>
      </c>
    </row>
    <row r="17" spans="2:4" ht="30" x14ac:dyDescent="0.2">
      <c r="B17" s="9" t="s">
        <v>19</v>
      </c>
      <c r="C17" s="25" t="s">
        <v>20</v>
      </c>
      <c r="D17" s="7">
        <f>D18+D19+D20</f>
        <v>2852</v>
      </c>
    </row>
    <row r="18" spans="2:4" ht="75" customHeight="1" x14ac:dyDescent="0.2">
      <c r="B18" s="9" t="s">
        <v>21</v>
      </c>
      <c r="C18" s="25" t="s">
        <v>22</v>
      </c>
      <c r="D18" s="7">
        <v>1194</v>
      </c>
    </row>
    <row r="19" spans="2:4" ht="105" x14ac:dyDescent="0.2">
      <c r="B19" s="9" t="s">
        <v>23</v>
      </c>
      <c r="C19" s="25" t="s">
        <v>24</v>
      </c>
      <c r="D19" s="7">
        <v>17</v>
      </c>
    </row>
    <row r="20" spans="2:4" ht="78" customHeight="1" x14ac:dyDescent="0.2">
      <c r="B20" s="9" t="s">
        <v>25</v>
      </c>
      <c r="C20" s="25" t="s">
        <v>26</v>
      </c>
      <c r="D20" s="7">
        <v>1641</v>
      </c>
    </row>
    <row r="21" spans="2:4" x14ac:dyDescent="0.2">
      <c r="B21" s="9" t="s">
        <v>27</v>
      </c>
      <c r="C21" s="9" t="s">
        <v>28</v>
      </c>
      <c r="D21" s="7">
        <f>D22+D23+D27+D25+D24+D26</f>
        <v>86959</v>
      </c>
    </row>
    <row r="22" spans="2:4" ht="30" x14ac:dyDescent="0.2">
      <c r="B22" s="9" t="s">
        <v>29</v>
      </c>
      <c r="C22" s="9" t="s">
        <v>30</v>
      </c>
      <c r="D22" s="7">
        <v>7820</v>
      </c>
    </row>
    <row r="23" spans="2:4" ht="45" x14ac:dyDescent="0.2">
      <c r="B23" s="9" t="s">
        <v>31</v>
      </c>
      <c r="C23" s="9" t="s">
        <v>32</v>
      </c>
      <c r="D23" s="7">
        <v>2153</v>
      </c>
    </row>
    <row r="24" spans="2:4" ht="30" x14ac:dyDescent="0.2">
      <c r="B24" s="10" t="s">
        <v>33</v>
      </c>
      <c r="C24" s="27" t="s">
        <v>34</v>
      </c>
      <c r="D24" s="7">
        <v>656</v>
      </c>
    </row>
    <row r="25" spans="2:4" ht="30" x14ac:dyDescent="0.2">
      <c r="B25" s="9" t="s">
        <v>35</v>
      </c>
      <c r="C25" s="25" t="s">
        <v>36</v>
      </c>
      <c r="D25" s="7">
        <v>70300</v>
      </c>
    </row>
    <row r="26" spans="2:4" x14ac:dyDescent="0.2">
      <c r="B26" s="9" t="s">
        <v>37</v>
      </c>
      <c r="C26" s="25" t="s">
        <v>38</v>
      </c>
      <c r="D26" s="7">
        <v>14</v>
      </c>
    </row>
    <row r="27" spans="2:4" ht="45" x14ac:dyDescent="0.2">
      <c r="B27" s="9" t="s">
        <v>39</v>
      </c>
      <c r="C27" s="25" t="s">
        <v>40</v>
      </c>
      <c r="D27" s="7">
        <v>6016</v>
      </c>
    </row>
    <row r="28" spans="2:4" x14ac:dyDescent="0.2">
      <c r="B28" s="9" t="s">
        <v>41</v>
      </c>
      <c r="C28" s="9" t="s">
        <v>42</v>
      </c>
      <c r="D28" s="7">
        <f>SUM(D29+D31+D30)</f>
        <v>231020</v>
      </c>
    </row>
    <row r="29" spans="2:4" ht="45" x14ac:dyDescent="0.2">
      <c r="B29" s="9" t="s">
        <v>43</v>
      </c>
      <c r="C29" s="25" t="s">
        <v>44</v>
      </c>
      <c r="D29" s="7">
        <v>11845</v>
      </c>
    </row>
    <row r="30" spans="2:4" ht="45" x14ac:dyDescent="0.2">
      <c r="B30" s="9" t="s">
        <v>45</v>
      </c>
      <c r="C30" s="25" t="s">
        <v>46</v>
      </c>
      <c r="D30" s="7">
        <v>216600</v>
      </c>
    </row>
    <row r="31" spans="2:4" ht="45" x14ac:dyDescent="0.2">
      <c r="B31" s="9" t="s">
        <v>47</v>
      </c>
      <c r="C31" s="25" t="s">
        <v>48</v>
      </c>
      <c r="D31" s="7">
        <v>2575</v>
      </c>
    </row>
    <row r="32" spans="2:4" x14ac:dyDescent="0.2">
      <c r="B32" s="9" t="s">
        <v>49</v>
      </c>
      <c r="C32" s="25" t="s">
        <v>50</v>
      </c>
      <c r="D32" s="7">
        <f>D33</f>
        <v>115</v>
      </c>
    </row>
    <row r="33" spans="2:4" ht="30" x14ac:dyDescent="0.2">
      <c r="B33" s="28" t="s">
        <v>51</v>
      </c>
      <c r="C33" s="25" t="s">
        <v>52</v>
      </c>
      <c r="D33" s="7">
        <v>115</v>
      </c>
    </row>
    <row r="34" spans="2:4" x14ac:dyDescent="0.2">
      <c r="B34" s="9" t="s">
        <v>53</v>
      </c>
      <c r="C34" s="9" t="s">
        <v>54</v>
      </c>
      <c r="D34" s="7">
        <f>SUM(D35+D36+D37)</f>
        <v>16359.6</v>
      </c>
    </row>
    <row r="35" spans="2:4" ht="45" x14ac:dyDescent="0.2">
      <c r="B35" s="9" t="s">
        <v>55</v>
      </c>
      <c r="C35" s="25" t="s">
        <v>56</v>
      </c>
      <c r="D35" s="7">
        <f>19300-3000-25.4</f>
        <v>16274.6</v>
      </c>
    </row>
    <row r="36" spans="2:4" ht="30" x14ac:dyDescent="0.2">
      <c r="B36" s="9" t="s">
        <v>57</v>
      </c>
      <c r="C36" s="25" t="s">
        <v>58</v>
      </c>
      <c r="D36" s="7">
        <v>60</v>
      </c>
    </row>
    <row r="37" spans="2:4" ht="90" x14ac:dyDescent="0.2">
      <c r="B37" s="9" t="s">
        <v>59</v>
      </c>
      <c r="C37" s="26" t="s">
        <v>60</v>
      </c>
      <c r="D37" s="7">
        <v>25</v>
      </c>
    </row>
    <row r="38" spans="2:4" x14ac:dyDescent="0.2">
      <c r="B38" s="11"/>
      <c r="C38" s="25" t="s">
        <v>61</v>
      </c>
      <c r="D38" s="12">
        <f>SUM(D12+D17+D21+D28+D32+D34)</f>
        <v>718118.6</v>
      </c>
    </row>
    <row r="39" spans="2:4" ht="30" x14ac:dyDescent="0.2">
      <c r="B39" s="9" t="s">
        <v>62</v>
      </c>
      <c r="C39" s="25" t="s">
        <v>63</v>
      </c>
      <c r="D39" s="7">
        <f>SUM(D40:D46)</f>
        <v>257051</v>
      </c>
    </row>
    <row r="40" spans="2:4" ht="90" x14ac:dyDescent="0.2">
      <c r="B40" s="9" t="s">
        <v>64</v>
      </c>
      <c r="C40" s="26" t="s">
        <v>65</v>
      </c>
      <c r="D40" s="7">
        <v>185156</v>
      </c>
    </row>
    <row r="41" spans="2:4" ht="76.5" customHeight="1" x14ac:dyDescent="0.2">
      <c r="B41" s="9" t="s">
        <v>66</v>
      </c>
      <c r="C41" s="25" t="s">
        <v>67</v>
      </c>
      <c r="D41" s="7">
        <v>2146</v>
      </c>
    </row>
    <row r="42" spans="2:4" ht="75" x14ac:dyDescent="0.2">
      <c r="B42" s="9" t="s">
        <v>68</v>
      </c>
      <c r="C42" s="25" t="s">
        <v>69</v>
      </c>
      <c r="D42" s="7">
        <v>16</v>
      </c>
    </row>
    <row r="43" spans="2:4" ht="45" x14ac:dyDescent="0.2">
      <c r="B43" s="9" t="s">
        <v>70</v>
      </c>
      <c r="C43" s="25" t="s">
        <v>71</v>
      </c>
      <c r="D43" s="7">
        <v>55000</v>
      </c>
    </row>
    <row r="44" spans="2:4" ht="60" x14ac:dyDescent="0.2">
      <c r="B44" s="9" t="s">
        <v>72</v>
      </c>
      <c r="C44" s="25" t="s">
        <v>73</v>
      </c>
      <c r="D44" s="7">
        <v>4700</v>
      </c>
    </row>
    <row r="45" spans="2:4" ht="45" x14ac:dyDescent="0.2">
      <c r="B45" s="9" t="s">
        <v>74</v>
      </c>
      <c r="C45" s="25" t="s">
        <v>75</v>
      </c>
      <c r="D45" s="7">
        <v>1104</v>
      </c>
    </row>
    <row r="46" spans="2:4" ht="90" x14ac:dyDescent="0.2">
      <c r="B46" s="13" t="s">
        <v>76</v>
      </c>
      <c r="C46" s="29" t="s">
        <v>77</v>
      </c>
      <c r="D46" s="7">
        <v>8929</v>
      </c>
    </row>
    <row r="47" spans="2:4" ht="30" x14ac:dyDescent="0.2">
      <c r="B47" s="9" t="s">
        <v>78</v>
      </c>
      <c r="C47" s="25" t="s">
        <v>79</v>
      </c>
      <c r="D47" s="7">
        <f>D48+D49+D50+D51</f>
        <v>8033</v>
      </c>
    </row>
    <row r="48" spans="2:4" ht="30" x14ac:dyDescent="0.2">
      <c r="B48" s="9" t="s">
        <v>80</v>
      </c>
      <c r="C48" s="25" t="s">
        <v>81</v>
      </c>
      <c r="D48" s="7">
        <v>3900</v>
      </c>
    </row>
    <row r="49" spans="2:4" ht="30" x14ac:dyDescent="0.2">
      <c r="B49" s="9" t="s">
        <v>82</v>
      </c>
      <c r="C49" s="25" t="s">
        <v>83</v>
      </c>
      <c r="D49" s="7">
        <v>30</v>
      </c>
    </row>
    <row r="50" spans="2:4" ht="30" x14ac:dyDescent="0.2">
      <c r="B50" s="9" t="s">
        <v>84</v>
      </c>
      <c r="C50" s="25" t="s">
        <v>85</v>
      </c>
      <c r="D50" s="7">
        <v>3</v>
      </c>
    </row>
    <row r="51" spans="2:4" ht="30" x14ac:dyDescent="0.2">
      <c r="B51" s="9" t="s">
        <v>86</v>
      </c>
      <c r="C51" s="25" t="s">
        <v>87</v>
      </c>
      <c r="D51" s="7">
        <v>4100</v>
      </c>
    </row>
    <row r="52" spans="2:4" ht="30" x14ac:dyDescent="0.2">
      <c r="B52" s="9" t="s">
        <v>88</v>
      </c>
      <c r="C52" s="25" t="s">
        <v>89</v>
      </c>
      <c r="D52" s="7">
        <f>SUM(D53:D53)</f>
        <v>3301</v>
      </c>
    </row>
    <row r="53" spans="2:4" ht="30" x14ac:dyDescent="0.2">
      <c r="B53" s="9" t="s">
        <v>90</v>
      </c>
      <c r="C53" s="25" t="s">
        <v>91</v>
      </c>
      <c r="D53" s="7">
        <v>3301</v>
      </c>
    </row>
    <row r="54" spans="2:4" ht="30" x14ac:dyDescent="0.2">
      <c r="B54" s="9" t="s">
        <v>92</v>
      </c>
      <c r="C54" s="25" t="s">
        <v>93</v>
      </c>
      <c r="D54" s="7">
        <f>SUM(D56+D55)</f>
        <v>87513</v>
      </c>
    </row>
    <row r="55" spans="2:4" s="15" customFormat="1" ht="105" x14ac:dyDescent="0.2">
      <c r="B55" s="14" t="s">
        <v>94</v>
      </c>
      <c r="C55" s="22" t="s">
        <v>95</v>
      </c>
      <c r="D55" s="7">
        <v>83805</v>
      </c>
    </row>
    <row r="56" spans="2:4" ht="47.25" customHeight="1" x14ac:dyDescent="0.2">
      <c r="B56" s="9" t="s">
        <v>96</v>
      </c>
      <c r="C56" s="25" t="s">
        <v>97</v>
      </c>
      <c r="D56" s="7">
        <v>3708</v>
      </c>
    </row>
    <row r="57" spans="2:4" x14ac:dyDescent="0.2">
      <c r="B57" s="9" t="s">
        <v>98</v>
      </c>
      <c r="C57" s="25" t="s">
        <v>99</v>
      </c>
      <c r="D57" s="7">
        <f>SUM(D58:D68)</f>
        <v>7158</v>
      </c>
    </row>
    <row r="58" spans="2:4" ht="90" x14ac:dyDescent="0.2">
      <c r="B58" s="9" t="s">
        <v>100</v>
      </c>
      <c r="C58" s="26" t="s">
        <v>101</v>
      </c>
      <c r="D58" s="7">
        <v>63</v>
      </c>
    </row>
    <row r="59" spans="2:4" ht="60" x14ac:dyDescent="0.2">
      <c r="B59" s="9" t="s">
        <v>102</v>
      </c>
      <c r="C59" s="25" t="s">
        <v>103</v>
      </c>
      <c r="D59" s="7">
        <v>18</v>
      </c>
    </row>
    <row r="60" spans="2:4" ht="75" x14ac:dyDescent="0.2">
      <c r="B60" s="9" t="s">
        <v>104</v>
      </c>
      <c r="C60" s="25" t="s">
        <v>105</v>
      </c>
      <c r="D60" s="7">
        <v>21</v>
      </c>
    </row>
    <row r="61" spans="2:4" ht="60" x14ac:dyDescent="0.2">
      <c r="B61" s="9" t="s">
        <v>106</v>
      </c>
      <c r="C61" s="25" t="s">
        <v>107</v>
      </c>
      <c r="D61" s="7">
        <v>830</v>
      </c>
    </row>
    <row r="62" spans="2:4" ht="45" x14ac:dyDescent="0.2">
      <c r="B62" s="9" t="s">
        <v>108</v>
      </c>
      <c r="C62" s="25" t="s">
        <v>109</v>
      </c>
      <c r="D62" s="7">
        <v>400</v>
      </c>
    </row>
    <row r="63" spans="2:4" ht="30" x14ac:dyDescent="0.2">
      <c r="B63" s="9" t="s">
        <v>110</v>
      </c>
      <c r="C63" s="25" t="s">
        <v>111</v>
      </c>
      <c r="D63" s="7">
        <v>250</v>
      </c>
    </row>
    <row r="64" spans="2:4" ht="60" x14ac:dyDescent="0.2">
      <c r="B64" s="9" t="s">
        <v>112</v>
      </c>
      <c r="C64" s="25" t="s">
        <v>113</v>
      </c>
      <c r="D64" s="7">
        <v>573</v>
      </c>
    </row>
    <row r="65" spans="2:4" ht="60" x14ac:dyDescent="0.2">
      <c r="B65" s="9" t="s">
        <v>114</v>
      </c>
      <c r="C65" s="25" t="s">
        <v>115</v>
      </c>
      <c r="D65" s="7">
        <v>5</v>
      </c>
    </row>
    <row r="66" spans="2:4" ht="30" x14ac:dyDescent="0.2">
      <c r="B66" s="9" t="s">
        <v>116</v>
      </c>
      <c r="C66" s="25" t="s">
        <v>117</v>
      </c>
      <c r="D66" s="7">
        <v>15</v>
      </c>
    </row>
    <row r="67" spans="2:4" ht="75" x14ac:dyDescent="0.2">
      <c r="B67" s="9" t="s">
        <v>118</v>
      </c>
      <c r="C67" s="25" t="s">
        <v>119</v>
      </c>
      <c r="D67" s="7">
        <v>125</v>
      </c>
    </row>
    <row r="68" spans="2:4" ht="45" x14ac:dyDescent="0.2">
      <c r="B68" s="9" t="s">
        <v>120</v>
      </c>
      <c r="C68" s="25" t="s">
        <v>121</v>
      </c>
      <c r="D68" s="7">
        <v>4858</v>
      </c>
    </row>
    <row r="69" spans="2:4" x14ac:dyDescent="0.2">
      <c r="B69" s="16"/>
      <c r="C69" s="30" t="s">
        <v>122</v>
      </c>
      <c r="D69" s="7">
        <f>D57+D54+D52+D47+D39</f>
        <v>363056</v>
      </c>
    </row>
    <row r="70" spans="2:4" x14ac:dyDescent="0.2">
      <c r="B70" s="9" t="s">
        <v>123</v>
      </c>
      <c r="C70" s="25" t="s">
        <v>124</v>
      </c>
      <c r="D70" s="7">
        <f>SUM(D71:D109)</f>
        <v>1361854.32369</v>
      </c>
    </row>
    <row r="71" spans="2:4" ht="30" x14ac:dyDescent="0.2">
      <c r="B71" s="17" t="s">
        <v>126</v>
      </c>
      <c r="C71" s="22" t="s">
        <v>125</v>
      </c>
      <c r="D71" s="18">
        <v>90889.8</v>
      </c>
    </row>
    <row r="72" spans="2:4" ht="30" x14ac:dyDescent="0.2">
      <c r="B72" s="17" t="s">
        <v>128</v>
      </c>
      <c r="C72" s="22" t="s">
        <v>127</v>
      </c>
      <c r="D72" s="18">
        <v>98431.9</v>
      </c>
    </row>
    <row r="73" spans="2:4" ht="45" x14ac:dyDescent="0.2">
      <c r="B73" s="17" t="s">
        <v>190</v>
      </c>
      <c r="C73" s="9" t="s">
        <v>191</v>
      </c>
      <c r="D73" s="19">
        <f>747.22547+474.13031+295.556+1443.0087</f>
        <v>2959.9204799999998</v>
      </c>
    </row>
    <row r="74" spans="2:4" ht="30" x14ac:dyDescent="0.2">
      <c r="B74" s="17" t="s">
        <v>186</v>
      </c>
      <c r="C74" s="9" t="s">
        <v>187</v>
      </c>
      <c r="D74" s="19">
        <f>69.99097+43.76</f>
        <v>113.75097</v>
      </c>
    </row>
    <row r="75" spans="2:4" ht="60" x14ac:dyDescent="0.2">
      <c r="B75" s="17" t="s">
        <v>177</v>
      </c>
      <c r="C75" s="22" t="s">
        <v>131</v>
      </c>
      <c r="D75" s="18">
        <v>3000</v>
      </c>
    </row>
    <row r="76" spans="2:4" ht="60" x14ac:dyDescent="0.2">
      <c r="B76" s="17" t="s">
        <v>173</v>
      </c>
      <c r="C76" s="22" t="s">
        <v>174</v>
      </c>
      <c r="D76" s="18">
        <f>13617.588+66485.872</f>
        <v>80103.460000000006</v>
      </c>
    </row>
    <row r="77" spans="2:4" ht="88.5" customHeight="1" x14ac:dyDescent="0.2">
      <c r="B77" s="20" t="s">
        <v>133</v>
      </c>
      <c r="C77" s="27" t="s">
        <v>132</v>
      </c>
      <c r="D77" s="21">
        <f>74648-74648+5000+74648</f>
        <v>79648</v>
      </c>
    </row>
    <row r="78" spans="2:4" ht="30" x14ac:dyDescent="0.2">
      <c r="B78" s="20" t="s">
        <v>180</v>
      </c>
      <c r="C78" s="27" t="s">
        <v>181</v>
      </c>
      <c r="D78" s="18">
        <f>2333.8+2400+35282.6+229.3+6900+579</f>
        <v>47724.700000000004</v>
      </c>
    </row>
    <row r="79" spans="2:4" ht="120" x14ac:dyDescent="0.2">
      <c r="B79" s="17" t="s">
        <v>184</v>
      </c>
      <c r="C79" s="22" t="s">
        <v>185</v>
      </c>
      <c r="D79" s="18">
        <v>24025</v>
      </c>
    </row>
    <row r="80" spans="2:4" ht="75" x14ac:dyDescent="0.2">
      <c r="B80" s="20" t="s">
        <v>135</v>
      </c>
      <c r="C80" s="22" t="s">
        <v>134</v>
      </c>
      <c r="D80" s="18">
        <f>859.5-569.1</f>
        <v>290.39999999999998</v>
      </c>
    </row>
    <row r="81" spans="2:4" ht="45" x14ac:dyDescent="0.2">
      <c r="B81" s="20" t="s">
        <v>172</v>
      </c>
      <c r="C81" s="22" t="s">
        <v>193</v>
      </c>
      <c r="D81" s="18">
        <f>72.5+89.5</f>
        <v>162</v>
      </c>
    </row>
    <row r="82" spans="2:4" ht="90" x14ac:dyDescent="0.2">
      <c r="B82" s="20" t="s">
        <v>195</v>
      </c>
      <c r="C82" s="22" t="s">
        <v>196</v>
      </c>
      <c r="D82" s="18">
        <f>34442.9-27429.4</f>
        <v>7013.5</v>
      </c>
    </row>
    <row r="83" spans="2:4" ht="105" x14ac:dyDescent="0.2">
      <c r="B83" s="20" t="s">
        <v>192</v>
      </c>
      <c r="C83" s="22" t="s">
        <v>194</v>
      </c>
      <c r="D83" s="18">
        <f>5554+1313.3</f>
        <v>6867.3</v>
      </c>
    </row>
    <row r="84" spans="2:4" ht="30" x14ac:dyDescent="0.2">
      <c r="B84" s="17" t="s">
        <v>204</v>
      </c>
      <c r="C84" s="9" t="s">
        <v>205</v>
      </c>
      <c r="D84" s="18">
        <f>8091.5+4661.3-1053.3+247.7+117.50737+90.39263</f>
        <v>12155.1</v>
      </c>
    </row>
    <row r="85" spans="2:4" ht="45" x14ac:dyDescent="0.2">
      <c r="B85" s="17" t="s">
        <v>130</v>
      </c>
      <c r="C85" s="9" t="s">
        <v>129</v>
      </c>
      <c r="D85" s="18">
        <f>2837.2-270.97849</f>
        <v>2566.2215099999999</v>
      </c>
    </row>
    <row r="86" spans="2:4" ht="45" x14ac:dyDescent="0.2">
      <c r="B86" s="17" t="s">
        <v>137</v>
      </c>
      <c r="C86" s="22" t="s">
        <v>136</v>
      </c>
      <c r="D86" s="7">
        <v>1269.5</v>
      </c>
    </row>
    <row r="87" spans="2:4" ht="105" x14ac:dyDescent="0.2">
      <c r="B87" s="20" t="s">
        <v>139</v>
      </c>
      <c r="C87" s="22" t="s">
        <v>138</v>
      </c>
      <c r="D87" s="7">
        <f>2841+379.5+1742</f>
        <v>4962.5</v>
      </c>
    </row>
    <row r="88" spans="2:4" ht="45" x14ac:dyDescent="0.2">
      <c r="B88" s="20" t="s">
        <v>141</v>
      </c>
      <c r="C88" s="22" t="s">
        <v>140</v>
      </c>
      <c r="D88" s="7">
        <v>2175.8000000000002</v>
      </c>
    </row>
    <row r="89" spans="2:4" ht="32.25" customHeight="1" x14ac:dyDescent="0.2">
      <c r="B89" s="20" t="s">
        <v>143</v>
      </c>
      <c r="C89" s="22" t="s">
        <v>142</v>
      </c>
      <c r="D89" s="7">
        <v>536.70000000000005</v>
      </c>
    </row>
    <row r="90" spans="2:4" ht="45" x14ac:dyDescent="0.2">
      <c r="B90" s="20" t="s">
        <v>145</v>
      </c>
      <c r="C90" s="22" t="s">
        <v>144</v>
      </c>
      <c r="D90" s="7">
        <v>5522.3</v>
      </c>
    </row>
    <row r="91" spans="2:4" ht="232.5" customHeight="1" x14ac:dyDescent="0.2">
      <c r="B91" s="20" t="s">
        <v>147</v>
      </c>
      <c r="C91" s="22" t="s">
        <v>146</v>
      </c>
      <c r="D91" s="7">
        <f>266038.7+84273.8+13416.3+955</f>
        <v>364683.8</v>
      </c>
    </row>
    <row r="92" spans="2:4" ht="210" x14ac:dyDescent="0.2">
      <c r="B92" s="6" t="s">
        <v>149</v>
      </c>
      <c r="C92" s="9" t="s">
        <v>148</v>
      </c>
      <c r="D92" s="7">
        <v>4552</v>
      </c>
    </row>
    <row r="93" spans="2:4" ht="181.5" customHeight="1" x14ac:dyDescent="0.2">
      <c r="B93" s="22" t="s">
        <v>151</v>
      </c>
      <c r="C93" s="9" t="s">
        <v>150</v>
      </c>
      <c r="D93" s="7">
        <f>354307.5+41817.4+10690.5</f>
        <v>406815.4</v>
      </c>
    </row>
    <row r="94" spans="2:4" ht="215.25" customHeight="1" x14ac:dyDescent="0.2">
      <c r="B94" s="9" t="s">
        <v>153</v>
      </c>
      <c r="C94" s="25" t="s">
        <v>152</v>
      </c>
      <c r="D94" s="7">
        <v>13784</v>
      </c>
    </row>
    <row r="95" spans="2:4" ht="105" x14ac:dyDescent="0.2">
      <c r="B95" s="23" t="s">
        <v>155</v>
      </c>
      <c r="C95" s="25" t="s">
        <v>154</v>
      </c>
      <c r="D95" s="7">
        <v>100</v>
      </c>
    </row>
    <row r="96" spans="2:4" ht="240" x14ac:dyDescent="0.2">
      <c r="B96" s="24" t="s">
        <v>171</v>
      </c>
      <c r="C96" s="31" t="s">
        <v>156</v>
      </c>
      <c r="D96" s="7">
        <v>28496.799999999999</v>
      </c>
    </row>
    <row r="97" spans="2:4" ht="60" x14ac:dyDescent="0.2">
      <c r="B97" s="9" t="s">
        <v>158</v>
      </c>
      <c r="C97" s="25" t="s">
        <v>157</v>
      </c>
      <c r="D97" s="7">
        <v>22433.4</v>
      </c>
    </row>
    <row r="98" spans="2:4" ht="45" x14ac:dyDescent="0.2">
      <c r="B98" s="9" t="s">
        <v>160</v>
      </c>
      <c r="C98" s="32" t="s">
        <v>159</v>
      </c>
      <c r="D98" s="7">
        <v>3341.3</v>
      </c>
    </row>
    <row r="99" spans="2:4" ht="105" x14ac:dyDescent="0.2">
      <c r="B99" s="14" t="s">
        <v>162</v>
      </c>
      <c r="C99" s="32" t="s">
        <v>161</v>
      </c>
      <c r="D99" s="7">
        <v>1843.2</v>
      </c>
    </row>
    <row r="100" spans="2:4" ht="60" x14ac:dyDescent="0.2">
      <c r="B100" s="14" t="s">
        <v>164</v>
      </c>
      <c r="C100" s="32" t="s">
        <v>163</v>
      </c>
      <c r="D100" s="7">
        <v>48</v>
      </c>
    </row>
    <row r="101" spans="2:4" ht="45" x14ac:dyDescent="0.2">
      <c r="B101" s="14" t="s">
        <v>166</v>
      </c>
      <c r="C101" s="32" t="s">
        <v>165</v>
      </c>
      <c r="D101" s="7">
        <v>1763.1</v>
      </c>
    </row>
    <row r="102" spans="2:4" ht="75" x14ac:dyDescent="0.2">
      <c r="B102" s="17" t="s">
        <v>168</v>
      </c>
      <c r="C102" s="32" t="s">
        <v>167</v>
      </c>
      <c r="D102" s="7">
        <f>10336.2+2905.4+141.36587-10.19514</f>
        <v>13372.77073</v>
      </c>
    </row>
    <row r="103" spans="2:4" ht="90" x14ac:dyDescent="0.2">
      <c r="B103" s="14" t="s">
        <v>170</v>
      </c>
      <c r="C103" s="32" t="s">
        <v>169</v>
      </c>
      <c r="D103" s="7">
        <v>24005</v>
      </c>
    </row>
    <row r="104" spans="2:4" ht="60" x14ac:dyDescent="0.2">
      <c r="B104" s="14" t="s">
        <v>182</v>
      </c>
      <c r="C104" s="32" t="s">
        <v>183</v>
      </c>
      <c r="D104" s="7">
        <v>400</v>
      </c>
    </row>
    <row r="105" spans="2:4" ht="60" x14ac:dyDescent="0.2">
      <c r="B105" s="14" t="s">
        <v>188</v>
      </c>
      <c r="C105" s="32" t="s">
        <v>189</v>
      </c>
      <c r="D105" s="7">
        <v>20</v>
      </c>
    </row>
    <row r="106" spans="2:4" ht="45" x14ac:dyDescent="0.2">
      <c r="B106" s="14" t="s">
        <v>200</v>
      </c>
      <c r="C106" s="32" t="s">
        <v>201</v>
      </c>
      <c r="D106" s="7">
        <v>252.3</v>
      </c>
    </row>
    <row r="107" spans="2:4" x14ac:dyDescent="0.2">
      <c r="B107" s="14" t="s">
        <v>178</v>
      </c>
      <c r="C107" s="8" t="s">
        <v>179</v>
      </c>
      <c r="D107" s="7">
        <f>2500</f>
        <v>2500</v>
      </c>
    </row>
    <row r="108" spans="2:4" ht="60" x14ac:dyDescent="0.2">
      <c r="B108" s="14" t="s">
        <v>202</v>
      </c>
      <c r="C108" s="25" t="s">
        <v>203</v>
      </c>
      <c r="D108" s="7">
        <v>25.4</v>
      </c>
    </row>
    <row r="109" spans="2:4" ht="94.5" x14ac:dyDescent="0.25">
      <c r="B109" s="14" t="s">
        <v>198</v>
      </c>
      <c r="C109" s="38" t="s">
        <v>197</v>
      </c>
      <c r="D109" s="7">
        <f>3000</f>
        <v>3000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  <rowBreaks count="1" manualBreakCount="1">
    <brk id="98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Людмила Александровна Зверева</cp:lastModifiedBy>
  <cp:lastPrinted>2017-08-18T09:51:47Z</cp:lastPrinted>
  <dcterms:created xsi:type="dcterms:W3CDTF">2016-11-21T07:13:02Z</dcterms:created>
  <dcterms:modified xsi:type="dcterms:W3CDTF">2017-10-10T03:46:33Z</dcterms:modified>
</cp:coreProperties>
</file>