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Почта_Зверева\Решения сессий\2018 год\"/>
    </mc:Choice>
  </mc:AlternateContent>
  <bookViews>
    <workbookView xWindow="-15" yWindow="45" windowWidth="14400" windowHeight="12795"/>
  </bookViews>
  <sheets>
    <sheet name="2018-2020" sheetId="1" r:id="rId1"/>
  </sheets>
  <definedNames>
    <definedName name="_xlnm._FilterDatabase" localSheetId="0" hidden="1">'2018-2020'!$A$1:$A$112</definedName>
    <definedName name="_xlnm.Print_Area" localSheetId="0">'2018-2020'!$A$1:$D$112</definedName>
  </definedNames>
  <calcPr calcId="152511"/>
</workbook>
</file>

<file path=xl/calcChain.xml><?xml version="1.0" encoding="utf-8"?>
<calcChain xmlns="http://schemas.openxmlformats.org/spreadsheetml/2006/main">
  <c r="D16" i="1" l="1"/>
  <c r="C16" i="1"/>
  <c r="D89" i="1" l="1"/>
  <c r="C89" i="1"/>
  <c r="C78" i="1"/>
  <c r="D79" i="1"/>
  <c r="C79" i="1"/>
  <c r="D98" i="1"/>
  <c r="C98" i="1"/>
  <c r="D96" i="1"/>
  <c r="D95" i="1"/>
  <c r="C96" i="1"/>
  <c r="C95" i="1"/>
  <c r="D90" i="1" l="1"/>
  <c r="C90" i="1"/>
  <c r="C31" i="1" l="1"/>
  <c r="D31" i="1"/>
  <c r="D75" i="1" l="1"/>
  <c r="C75" i="1"/>
  <c r="D51" i="1" l="1"/>
  <c r="C51" i="1"/>
  <c r="D15" i="1" l="1"/>
  <c r="D14" i="1" s="1"/>
  <c r="C15" i="1"/>
  <c r="C14" i="1" s="1"/>
  <c r="C20" i="1"/>
  <c r="D20" i="1"/>
  <c r="C24" i="1"/>
  <c r="D24" i="1"/>
  <c r="C36" i="1"/>
  <c r="D36" i="1"/>
  <c r="C38" i="1"/>
  <c r="D38" i="1"/>
  <c r="C43" i="1"/>
  <c r="D43" i="1"/>
  <c r="C57" i="1"/>
  <c r="D57" i="1"/>
  <c r="C59" i="1"/>
  <c r="D59" i="1"/>
  <c r="C62" i="1"/>
  <c r="D62" i="1"/>
  <c r="D74" i="1" l="1"/>
  <c r="C74" i="1"/>
  <c r="D42" i="1"/>
  <c r="C42" i="1"/>
  <c r="D13" i="1" l="1"/>
  <c r="D12" i="1" s="1"/>
  <c r="C13" i="1"/>
  <c r="C12" i="1" s="1"/>
</calcChain>
</file>

<file path=xl/sharedStrings.xml><?xml version="1.0" encoding="utf-8"?>
<sst xmlns="http://schemas.openxmlformats.org/spreadsheetml/2006/main" count="210" uniqueCount="208">
  <si>
    <t>к решению Совета городского округа</t>
  </si>
  <si>
    <t>город Салават Республики Башкортостан</t>
  </si>
  <si>
    <t>(тыс. рублей)</t>
  </si>
  <si>
    <t>Код вида, подвида доходов бюджета</t>
  </si>
  <si>
    <t xml:space="preserve">Наименование </t>
  </si>
  <si>
    <t>100 00000 00 0000 000</t>
  </si>
  <si>
    <t>ДОХОДЫ</t>
  </si>
  <si>
    <t>101 00000 00 0000 000</t>
  </si>
  <si>
    <t>Налоги на прибыль, доходы</t>
  </si>
  <si>
    <t>101 02000 01 0000 110</t>
  </si>
  <si>
    <t>Налог на доходы физических лиц</t>
  </si>
  <si>
    <t>101 02010 01 0000 110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</si>
  <si>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t>
  </si>
  <si>
    <t>101 02020 01 0000 110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</si>
  <si>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</si>
  <si>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101 02030 01 0000 110</t>
  </si>
  <si>
    <t>Налог на доходы физических лиц с доходов,  полученных физическими лицами в соответствии со статьей 228 Налогового Кодекса Российской Федерации</t>
  </si>
  <si>
    <t>103 02000 01 0000 110</t>
  </si>
  <si>
    <t>Акцизы по подакцизным товарам (продукции), производимым на территории Российской Федерации</t>
  </si>
  <si>
    <t>103 02230 01 0000 110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</si>
  <si>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</si>
  <si>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103 02240 01 0000 110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</si>
  <si>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</si>
  <si>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103 02250 01 0000 110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</si>
  <si>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</si>
  <si>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105 00000 00 0000 110</t>
  </si>
  <si>
    <t>Налоги на совокупный доход</t>
  </si>
  <si>
    <t>105 01011 01 0000 110</t>
  </si>
  <si>
    <t>Налог, взимаемый с налогоплательщиков, выбравших в качестве объекта налогообложения доходы</t>
  </si>
  <si>
    <t>105 01021 01 0000 110</t>
  </si>
  <si>
    <t>Налог, взимаемый с налогоплательщиков, выбравших в качестве объекта налогообложения доходы, уменьшенные на величину расходов</t>
  </si>
  <si>
    <t>105 01050 01 0000 110</t>
  </si>
  <si>
    <t>Минимальный налог, зачисляемый в бюджеты субъектов Российской Федерации</t>
  </si>
  <si>
    <t>105 02010 02 0000 110</t>
  </si>
  <si>
    <t>Единый налог на вмененный доход для отдельных видов деятельности</t>
  </si>
  <si>
    <t>105 03000 01 0000 110</t>
  </si>
  <si>
    <t>Единый сельскохозяйственный налог</t>
  </si>
  <si>
    <t>105 04010 02 0000 110</t>
  </si>
  <si>
    <t>Налог, взимаемый в связи с применением патентной системы налогообложения, зачисляемый в бюджеты городских округов</t>
  </si>
  <si>
    <t>106 00000 04 0000 110</t>
  </si>
  <si>
    <t>Налоги на имущество</t>
  </si>
  <si>
    <t>106 01020 04 0000 110</t>
  </si>
  <si>
    <t>Налог на имущество физических лиц, взимаемый по  ставкам, применяемым к объектам налогообложения, расположенным в границах городских округов</t>
  </si>
  <si>
    <t>106 06032 04 0000 110</t>
  </si>
  <si>
    <t>Земельный налог с организаций, обладающих земельным участком, расположенным в границах городских округов</t>
  </si>
  <si>
    <t>106 06042 04 0000 110</t>
  </si>
  <si>
    <t>Земельный налог с физических лиц,   обладающих земельным участком, расположенным в границах городских округов</t>
  </si>
  <si>
    <t>107 01000 01 0000 110</t>
  </si>
  <si>
    <t>Налог на добычу полезных ископаемых</t>
  </si>
  <si>
    <t>107 01020 01 0000 110</t>
  </si>
  <si>
    <t>Налог на добычу общераспространенных полезных ископаемых</t>
  </si>
  <si>
    <t>108 00000 01 0000 110</t>
  </si>
  <si>
    <t>Государственная пошлина</t>
  </si>
  <si>
    <t>108 03010 01 0000 110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</si>
  <si>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</si>
  <si>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108 07150 01 0000 110</t>
  </si>
  <si>
    <t>Государственная пошлина за выдачу разрешения на установку рекламной конструкции</t>
  </si>
  <si>
    <t>108 07173 01 0000 110</t>
  </si>
  <si>
    <t>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 зачисляемая в  бюджеты городских округов</t>
  </si>
  <si>
    <t>Итого налоговых доходов</t>
  </si>
  <si>
    <t>Доходы от использования имущества, находящегося в государственной и муниципальной собственности</t>
  </si>
  <si>
    <t>111 05012 04 0000 120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</si>
  <si>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t>
  </si>
  <si>
    <t>111 05024 04 0000 120</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</si>
  <si>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t>
  </si>
  <si>
    <t>111 05034 04 0000 120</t>
  </si>
  <si>
    <t>Доходы от сдачи в аренду имущества, находящегося в оперативном управлении органов управления городских округов и созданных ими учреждений (за исключением имущества муниципальных бюджетных и автономных учреждений)</t>
  </si>
  <si>
    <t>111 05074 04 0000 120</t>
  </si>
  <si>
    <t>Доходы от сдачи в аренду имущества, составляющего казну городских округов (за исключением земельных участков)</t>
  </si>
  <si>
    <t>111 07014 04 0000 120</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</si>
  <si>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городскими округами</t>
  </si>
  <si>
    <t>111 09034 04 0000 120</t>
  </si>
  <si>
    <t>Доходы от эксплуатации и использования имущества автомобильных дорог, находящихся в собственности городских округов</t>
  </si>
  <si>
    <t>111 09044 04 0000 120</t>
  </si>
  <si>
    <t>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</si>
  <si>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Платежи при пользовании природными ресурсами</t>
  </si>
  <si>
    <t>112 01010 01 0000 120</t>
  </si>
  <si>
    <t>Плата за выбросы загрязняющих веществ в атмосферный воздух стационарными объектами</t>
  </si>
  <si>
    <t>112 01020 01 0000 120</t>
  </si>
  <si>
    <t>Плата за выбросы загрязняющих веществ в атмосферный воздух передвижными объектами</t>
  </si>
  <si>
    <t>112 01030 01 0000 120</t>
  </si>
  <si>
    <t>Плата за выбросы загрязняющих веществ в водные объекты</t>
  </si>
  <si>
    <t>112 01040 01 0000 120</t>
  </si>
  <si>
    <t>Плата за размещение отходов производства и потребления</t>
  </si>
  <si>
    <t>113 00000 04 0000 130</t>
  </si>
  <si>
    <t>Доходы от оказания платных услуг (работ) и компенсации затрат государства</t>
  </si>
  <si>
    <t>113 01994 04 0000 130</t>
  </si>
  <si>
    <t>Прочие доходы от оказания платных услуг (работ) получателями средств  бюджетов городских округов</t>
  </si>
  <si>
    <t>114 00000 04 0000 000</t>
  </si>
  <si>
    <t>Доходы от продажи  материальных и нематериальных активов</t>
  </si>
  <si>
    <t>114 02043 04 0000 410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</si>
  <si>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</si>
  <si>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114 06012 04 0000 430</t>
  </si>
  <si>
    <t>Доходы от продажи земельных участков, государственная собственность на которые не разграничена и которые расположены в границах городских округов</t>
  </si>
  <si>
    <t xml:space="preserve">116 00000 00 0000 140 </t>
  </si>
  <si>
    <t>Штрафы, санкции, возмещение ущерба</t>
  </si>
  <si>
    <t>116 03010 01 0000 140</t>
  </si>
  <si>
    <t xml:space="preserve">Денежные взыскания (штрафы) за нарушение законодательства о налогах и сборах, предусмотренные статьями 116, 118, 1191, пунктами 1 и 2 статьи 120, статьями 125, 126, 128, 129, 129.1, 132, 133, 134, 135, 135.1 Налогового кодекса Российской Федерации </t>
  </si>
  <si>
    <t>116 03030 01 0000 140</t>
  </si>
  <si>
    <t>Денежные взыскания (штрафы) за административные правонарушения в области налогов и сборов, предусмотренные Кодексом Российской Федерации об административных правонарушениях</t>
  </si>
  <si>
    <t>116 06000 01 0000 140</t>
  </si>
  <si>
    <t>Денежные взыскания (штрафы) за нарушение  законодательства о применении контрольно-кассовой техники при осуществлении наличных денежных расчетов и (или) расчетов с использованием платежных карт</t>
  </si>
  <si>
    <t>116 08010 01 0000 140</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</si>
  <si>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продукции</t>
  </si>
  <si>
    <t>116 25050 01 0000 140</t>
  </si>
  <si>
    <t>Денежные взыскания (штрафы) за нарушение законодательства в области охраны окружающей среды</t>
  </si>
  <si>
    <t>116 25060 01 0000 140</t>
  </si>
  <si>
    <t>Денежные взыскания (штрафы) за нарушение земельного законодательства</t>
  </si>
  <si>
    <t>116 28000 01 0000 140</t>
  </si>
  <si>
    <t>Денежные взыскания (штрафы) за нарушение законодательства в области обеспечения санитарно-эпидемиологического благополучия человека и законодательства в сфере защиты прав потребителей</t>
  </si>
  <si>
    <t>116 30013 01 0000 140</t>
  </si>
  <si>
    <t>Денежные взыскания (штрафы) за нарушение правил перевозки крупногабаритных и тяжеловесных грузов по автомобильным дорогам общего пользования местного значения городских округов</t>
  </si>
  <si>
    <t>116 30030 01 0000 140</t>
  </si>
  <si>
    <t>Прочие денежные взыскания (штрафы) за правонарушения в области дорожного движения</t>
  </si>
  <si>
    <t>116 43000 01 0000 140</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</si>
  <si>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t>
  </si>
  <si>
    <t>116 90040 04 0000 140</t>
  </si>
  <si>
    <t>Прочие поступления от денежных взысканий (штрафов) и иных сумм в возмещение ущерба, зачисляемые в бюджеты городских округов</t>
  </si>
  <si>
    <t>Итого неналоговых доходов</t>
  </si>
  <si>
    <t>2 00 00000 00 0000 000</t>
  </si>
  <si>
    <t>БЕЗВОЗМЕЗДНЫЕ ПОСТУПЛЕНИЯ</t>
  </si>
  <si>
    <t>Дотации бюджетам городских округов на выравнивание бюджетной обеспеченности</t>
  </si>
  <si>
    <t>202 15001 04 0000 151</t>
  </si>
  <si>
    <t>Дотации бюджетам городских округов на поддержку мер по обеспечению сбалансированности бюджетов</t>
  </si>
  <si>
    <t>202 15002 04 0000 151</t>
  </si>
  <si>
    <t>Субсидии бюджетам городских округов на проведение кадастровых работ по межеванию земельных участков в целях их предоставления гражданам для индивидуального жилищного строительства однократно и бесплатно</t>
  </si>
  <si>
    <t>Субвенции бюджетам городских округов на выплату единовременного пособия при всех формах устройства детей, лишенных родительского попечения, в семью</t>
  </si>
  <si>
    <t>202 35260 04 0000 151</t>
  </si>
  <si>
    <t>Субвенции бюджетам городских округов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(за исключением расходов на содержание зданий и оплату коммунальных услуг) в части расходов на приобретение учебников и учебных пособий, средств обучения, игр, игрушек муниципальных общеобразовательных организаций</t>
  </si>
  <si>
    <t>Субвенции бюджетам городских округов на проведение ремонта жилых помещений, нанимателями или членами семей нанимателей по договорам социального найма либо собственниками которых являются дети-сироты и дети, оставшиеся без попечения родителей, лица из числа детей-сирот и детей, оставшихся без попечения родителей</t>
  </si>
  <si>
    <t>Субвенции бюджетам городских округов на осуществление государственных полномочий по социальной поддержке детей-сирот и детей, оставшихся без попечения родителей (за исключением детей, обучающихся в федеральных образовательных организациях), кроме полномочий по содержанию детей-сирот и детей, оставшихся без попечения родителей, в государственных образовательных организациях и медицинских организациях государственной системы здравоохранения для детей-сирот и детей, оставшихся без попечения родителей, в части ежемесячного пособия на содержание детей, переданных на воспитание в приемную и патронатную семью, вознаграждения, причитающегося приемным и патронатным родителям, пособий на содержание детей, переданных под опеку и попечительство</t>
  </si>
  <si>
    <t>202 35082 04 0000 151</t>
  </si>
  <si>
    <t>Субвенции бюджетам городских округов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</si>
  <si>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202 30029 04 0000 151</t>
  </si>
  <si>
    <t>202 25555 04 0000 151</t>
  </si>
  <si>
    <t>Субсидии бюджетам городских округов на поддержку государственных программ субъектов Российской Федерации и муниципальных программ формирования современной городской среды</t>
  </si>
  <si>
    <t>202 29998 04 0000 151</t>
  </si>
  <si>
    <t>Субсидия бюджетам городских округов на финансовое обеспечение отдельных полномочий</t>
  </si>
  <si>
    <t>101 02040 01 0000 110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</si>
  <si>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у физических лиц на основании патента в соответствии со статьей 227.1 Налогового кодекса Российской Федерации</t>
  </si>
  <si>
    <t>112 01070 01 0000 120</t>
  </si>
  <si>
    <t>Плата за выбросы загрязняющих веществ, образующихся при сжигании на факельных установках и (или) рассеивании попутного нефтяного газа</t>
  </si>
  <si>
    <t>Субсидии бюджетам городских округов на софинансирование расходов по обеспечению питанием обучающихся с ограниченными возможностями здоровья в муниципальных организациях, осуществляющих образовательную деятельность</t>
  </si>
  <si>
    <t>Субсидии бюджетам городских округов на поддержку обустройства мест массового отдыха населения (городских парков)</t>
  </si>
  <si>
    <t>106 02000 02 0000 110</t>
  </si>
  <si>
    <t>Налог на имущество организаций</t>
  </si>
  <si>
    <t>207 04050 04 6240 180</t>
  </si>
  <si>
    <t>Поступления в бюджеты городских округов от физических лиц на финансовое обеспечение реализации проектов развития общественной инфраструктуры, основанных на местных инициативах</t>
  </si>
  <si>
    <t>111 00000 04 0000 120</t>
  </si>
  <si>
    <t>112 01000 01 0000 120</t>
  </si>
  <si>
    <t>202 29999 04 7248 151</t>
  </si>
  <si>
    <t>202 29999 04 7208 151</t>
  </si>
  <si>
    <t>202 29999 04 7211 151</t>
  </si>
  <si>
    <t>202 20216 04 7216 151</t>
  </si>
  <si>
    <t>Субсидии бюджетам городских округов на предоставление социальных выплат молодым семьям на приобретение (строительство) жилого помещения</t>
  </si>
  <si>
    <t>202 29999 04 7221 151</t>
  </si>
  <si>
    <t>Субвенции бюджетам городских округов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(за исключением расходов на содержание зданий и оплату коммунальных услуг) в части расходов на оплату труда педагогических работников муниципальных дошкольных образовательных организаций и муниципальных общеобразовательных организаций, предоставляющих дошкольное образование</t>
  </si>
  <si>
    <t>202 30024 04 7302 151</t>
  </si>
  <si>
    <t>202 30024 04 7303 151</t>
  </si>
  <si>
    <t>202 30024 04 7304 151</t>
  </si>
  <si>
    <t>202 30024 04 7305 151</t>
  </si>
  <si>
    <t>202 30024 04 7306 151</t>
  </si>
  <si>
    <t>202 30024 04 7308 151</t>
  </si>
  <si>
    <t>202 30024 04 7309 151</t>
  </si>
  <si>
    <t>202 30024 04 7310 151</t>
  </si>
  <si>
    <t>202 30024 04 7314 151</t>
  </si>
  <si>
    <t xml:space="preserve">202 30024 04 7316 151    </t>
  </si>
  <si>
    <t xml:space="preserve">202 30024 04 7317 151    </t>
  </si>
  <si>
    <t>202 30024 04 7318 151</t>
  </si>
  <si>
    <t>202 30024 04 7319 151</t>
  </si>
  <si>
    <t>202 30024 04 7321 151</t>
  </si>
  <si>
    <t>202 30024 04 7330 151</t>
  </si>
  <si>
    <t>202 30024 04 7331 151</t>
  </si>
  <si>
    <t>202 30024 04 7334 151</t>
  </si>
  <si>
    <t>202 29999 04 7220 151</t>
  </si>
  <si>
    <t>202 29999 04 7250 151</t>
  </si>
  <si>
    <t>202 29999 04 7251 151</t>
  </si>
  <si>
    <t>202 25560 04 0000 151</t>
  </si>
  <si>
    <t>Субсидии бюджетам городских округов на софинансирование расходов по содержанию, ремонту, капитальному ремонту, строительству и реконструкции автомобильных дорог общего пользования местного значения</t>
  </si>
  <si>
    <t>Субсидии бюджетам городских округов на проведение комплексных кадастровых работ в рамках федеральной целевой программы «Развитие единой государственной системы регистрации прав и кадастрового учета недвижимости (2014–2020 годы)»</t>
  </si>
  <si>
    <t>Субсидии бюджетам городских округов на реализацию проектов по благоустройству дворовых территорий, основанных на местных инициативах</t>
  </si>
  <si>
    <t>Субсидии бюджетам городских округов на предоставление социальных выплат молодым семьям при рождении (усыновлении) ребенка (детей)</t>
  </si>
  <si>
    <t>Субвенции бюджетам городских округов на осуществление государственных полномочий по социальной поддержке учащихся муниципальных общеобразовательных организаций из многодетных малоимущих семей по обеспечению бесплатным питанием</t>
  </si>
  <si>
    <t>Субвенции бюджетам городских округов на осуществление государственных полномочий по социальной поддержке учащихся муниципальных общеобразовательных организаций из многодетных малоимущих семей по обеспечению школьной формой либо заменяющим ее комплектом детской одежды для посещения школьных занятий</t>
  </si>
  <si>
    <t>Субвенции бюджетам городских округов на осуществление государственных полномочий по образованию и обеспечению в пределах муниципального образования деятельности комиссий по делам несовершеннолетних и защите их прав</t>
  </si>
  <si>
    <t>Субвенции бюджетам городских округов на осуществление государственных полномочий по созданию и обеспечению деятельности административных комиссий</t>
  </si>
  <si>
    <t>Субвенции бюджетам городских округов на осуществление государственных полномочий по организации и осуществлению деятельности по опеке и попечительству</t>
  </si>
  <si>
    <t>Субвенции бюджетам городских округов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(за исключением расходов на содержание зданий и оплату коммунальных услуг) в части расходов на оплату труда административно-управленческого и вспомогательного персонала муниципальных дошкольных образовательных организаций и муниципальных общеобразовательных организаций, предоставляющих дошкольное образование, участвующего в реализации общеобразовательных программ</t>
  </si>
  <si>
    <t>Субвенции бюджетам городских округов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(за исключением расходов на содержание зданий и оплату коммунальных услуг) в части расходов на приобретение учебников и учебных пособий, средств обучения, игр, игрушек муниципальных дошкольных образовательных организаций и муниципальных общеобразовательных организаций, предоставляющих дошкольное образование</t>
  </si>
  <si>
    <t>Субвенции бюджетам городских округов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(за исключением расходов на содержание зданий и оплату коммунальных услуг) в части расходов на оплату труда педагогических работников муниципальных общеобразовательных организаций</t>
  </si>
  <si>
    <t>Субвенции бюджетам городских округов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(за исключением расходов на содержание зданий и оплату коммунальных услуг) в части расходов на оплату труда административно-управленческого и вспомогательного персонала муниципальных общеобразовательных организаций, участвующего в реализации общеобразовательных программ</t>
  </si>
  <si>
    <t>Субвенции бюджетам городских округов на осуществление государственных полномочий по организации и обеспечению отдыха и оздоровления детей (за исключением организации отдыха детей в каникулярное время)</t>
  </si>
  <si>
    <t>Субвенции бюджетам городских округов на осуществление государственных полномочий по организации отдыха и оздоровления детей-сирот и детей, оставшихся без попечения родителей</t>
  </si>
  <si>
    <t>Субвенции бюджетам городских округов на обеспечение бесплатным  проездом детей-сирот и детей, оставшихся без попечения родителей, лиц из числа детей-сирот и детей, оставшихся без попечения родителей, лиц, потерявших в период обучения обоих родителей или единственного родителя, обучающихся по очной форме обучения по основным профессиональным образовательным программам и (или) по программам профессиональной подготовки по профессиям рабочих, должностям служащих за счет средств бюджета Республики Башкортостан или местных бюджетов, на городском, пригородном транспорте, в сельской местности на внутрирайонном транспорте (кроме такси)</t>
  </si>
  <si>
    <t>Субвенции бюджетам городских округов на осуществление государственных полномочий по организации проведения мероприятий по обустройству, содержанию, строительству и консервации скотомогильников (биотермических ям)</t>
  </si>
  <si>
    <t>Субвенции бюджетам городских округов на осуществление государственных полномочий по организации проведения мероприятий по отлову и содержанию безнадзорных животных</t>
  </si>
  <si>
    <t>Субвенции бюджетам городских округов на осуществление государственных полномочий по обеспечению детей-сирот и детей, оставшихся без попечения родителей, лиц из числа детей-сирот и детей, оставшихся без попечения родителей, жилыми помещениями</t>
  </si>
  <si>
    <t>Субвенции бюджетам городских округов на предоставление жилых помещений детям-сиротам и детям, оставшихся без попечения родителей, лицам из их числа по договорам найма специализированных жилых помещений</t>
  </si>
  <si>
    <t>202 30024 04 7315 151</t>
  </si>
  <si>
    <t>202 30024 04 7336 151</t>
  </si>
  <si>
    <t>Сумма</t>
  </si>
  <si>
    <t>2019 год</t>
  </si>
  <si>
    <t>2020 год</t>
  </si>
  <si>
    <t>202 20051 04 5511 151</t>
  </si>
  <si>
    <t>ВСЕГО</t>
  </si>
  <si>
    <t xml:space="preserve">Поступления доходов в бюджет городского округа город Салават Республики Башкортостан </t>
  </si>
  <si>
    <t>на плановый период 2019 и 2020 годов</t>
  </si>
  <si>
    <t>Приложение № 4</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</si>
</sst>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 _₽_-;\-* #,##0.00\ _₽_-;_-* &quot;-&quot;??\ _₽_-;_-@_-"/>
    <numFmt numFmtId="164" formatCode="_-* #,##0.0\ _₽_-;\-* #,##0.0\ _₽_-;_-* &quot;-&quot;??\ _₽_-;_-@_-"/>
  </numFmts>
  <fonts count="5" x14ac:knownFonts="1">
    <font>
      <sz val="10"/>
      <name val="Arial"/>
      <family val="2"/>
      <charset val="204"/>
    </font>
    <font>
      <sz val="10"/>
      <name val="Arial"/>
      <family val="2"/>
      <charset val="204"/>
    </font>
    <font>
      <sz val="11"/>
      <name val="Times New Roman"/>
      <family val="1"/>
      <charset val="204"/>
    </font>
    <font>
      <b/>
      <sz val="11"/>
      <name val="Times New Roman"/>
      <family val="1"/>
      <charset val="204"/>
    </font>
    <font>
      <i/>
      <sz val="11"/>
      <name val="Times New Roman"/>
      <family val="1"/>
      <charset val="204"/>
    </font>
  </fonts>
  <fills count="4">
    <fill>
      <patternFill patternType="none"/>
    </fill>
    <fill>
      <patternFill patternType="gray125"/>
    </fill>
    <fill>
      <patternFill patternType="solid">
        <fgColor theme="0"/>
        <bgColor indexed="64"/>
      </patternFill>
    </fill>
    <fill>
      <patternFill patternType="solid">
        <fgColor indexed="9"/>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s>
  <cellStyleXfs count="2">
    <xf numFmtId="0" fontId="0" fillId="0" borderId="0"/>
    <xf numFmtId="43" fontId="1" fillId="0" borderId="0" applyFont="0" applyFill="0" applyBorder="0" applyAlignment="0" applyProtection="0"/>
  </cellStyleXfs>
  <cellXfs count="46">
    <xf numFmtId="0" fontId="0" fillId="0" borderId="0" xfId="0"/>
    <xf numFmtId="0" fontId="2" fillId="0" borderId="0" xfId="0" applyFont="1" applyAlignment="1">
      <alignment vertical="center"/>
    </xf>
    <xf numFmtId="0" fontId="2" fillId="0" borderId="0" xfId="0" applyFont="1" applyAlignment="1">
      <alignment horizontal="right" vertical="center" wrapText="1"/>
    </xf>
    <xf numFmtId="0" fontId="2" fillId="0" borderId="0" xfId="0" applyFont="1" applyAlignment="1">
      <alignment horizontal="right" vertical="center"/>
    </xf>
    <xf numFmtId="0" fontId="2" fillId="0" borderId="0" xfId="0" applyFont="1" applyAlignment="1">
      <alignment horizontal="right" vertical="center" wrapText="1"/>
    </xf>
    <xf numFmtId="0" fontId="3" fillId="0" borderId="0" xfId="0" applyFont="1" applyBorder="1" applyAlignment="1">
      <alignment horizontal="center" vertical="center" wrapText="1"/>
    </xf>
    <xf numFmtId="0" fontId="3" fillId="0" borderId="0" xfId="0" applyFont="1" applyAlignment="1">
      <alignment vertical="center"/>
    </xf>
    <xf numFmtId="0" fontId="2" fillId="0" borderId="3" xfId="0" applyFont="1" applyBorder="1" applyAlignment="1">
      <alignment horizontal="right" vertical="center" wrapText="1"/>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3" fillId="0" borderId="1" xfId="0" applyFont="1" applyBorder="1" applyAlignment="1">
      <alignment horizontal="left" vertical="center"/>
    </xf>
    <xf numFmtId="0" fontId="3" fillId="0" borderId="1" xfId="0" applyFont="1" applyBorder="1" applyAlignment="1">
      <alignment horizontal="left" vertical="center" wrapText="1"/>
    </xf>
    <xf numFmtId="164" fontId="3" fillId="0" borderId="1" xfId="1" applyNumberFormat="1" applyFont="1" applyBorder="1" applyAlignment="1">
      <alignment vertical="center"/>
    </xf>
    <xf numFmtId="0" fontId="2" fillId="0" borderId="1" xfId="0" applyFont="1" applyBorder="1" applyAlignment="1">
      <alignment horizontal="left" vertical="center"/>
    </xf>
    <xf numFmtId="164" fontId="2" fillId="0" borderId="1" xfId="1" applyNumberFormat="1" applyFont="1" applyBorder="1" applyAlignment="1">
      <alignment vertical="center"/>
    </xf>
    <xf numFmtId="0" fontId="2" fillId="0" borderId="1" xfId="0" applyFont="1" applyBorder="1" applyAlignment="1">
      <alignment horizontal="left" vertical="center" wrapText="1"/>
    </xf>
    <xf numFmtId="164" fontId="2" fillId="0" borderId="1" xfId="1" applyNumberFormat="1" applyFont="1" applyBorder="1" applyAlignment="1">
      <alignment horizontal="center" vertical="center"/>
    </xf>
    <xf numFmtId="49" fontId="2" fillId="0" borderId="1" xfId="0" applyNumberFormat="1" applyFont="1" applyFill="1" applyBorder="1" applyAlignment="1">
      <alignment horizontal="left" vertical="center"/>
    </xf>
    <xf numFmtId="0" fontId="2" fillId="2" borderId="1" xfId="0" applyFont="1" applyFill="1" applyBorder="1" applyAlignment="1">
      <alignment horizontal="left" vertical="center" wrapText="1"/>
    </xf>
    <xf numFmtId="2" fontId="2" fillId="0" borderId="1" xfId="1" applyNumberFormat="1" applyFont="1" applyBorder="1" applyAlignment="1">
      <alignment horizontal="center" vertical="center"/>
    </xf>
    <xf numFmtId="49" fontId="2" fillId="0" borderId="1" xfId="0" applyNumberFormat="1" applyFont="1" applyBorder="1" applyAlignment="1">
      <alignment horizontal="left" vertical="center" wrapText="1"/>
    </xf>
    <xf numFmtId="0" fontId="4" fillId="0" borderId="1" xfId="0" applyFont="1" applyBorder="1" applyAlignment="1">
      <alignment horizontal="left" vertical="center" wrapText="1"/>
    </xf>
    <xf numFmtId="49" fontId="2" fillId="0" borderId="1" xfId="0" applyNumberFormat="1" applyFont="1" applyFill="1" applyBorder="1" applyAlignment="1">
      <alignment horizontal="left" vertical="center" wrapText="1"/>
    </xf>
    <xf numFmtId="0" fontId="2" fillId="2" borderId="1" xfId="0" applyFont="1" applyFill="1" applyBorder="1" applyAlignment="1">
      <alignment horizontal="left" vertical="center"/>
    </xf>
    <xf numFmtId="0" fontId="2" fillId="2" borderId="0" xfId="0" applyFont="1" applyFill="1" applyAlignment="1">
      <alignment vertical="center"/>
    </xf>
    <xf numFmtId="0" fontId="2" fillId="0" borderId="2" xfId="0" applyFont="1" applyBorder="1" applyAlignment="1">
      <alignment horizontal="left" vertical="center" wrapText="1"/>
    </xf>
    <xf numFmtId="164" fontId="3" fillId="0" borderId="1" xfId="1" applyNumberFormat="1" applyFont="1" applyBorder="1" applyAlignment="1">
      <alignment horizontal="center" vertical="center"/>
    </xf>
    <xf numFmtId="49" fontId="2" fillId="2" borderId="1" xfId="0" applyNumberFormat="1" applyFont="1" applyFill="1" applyBorder="1" applyAlignment="1">
      <alignment vertical="center" wrapText="1"/>
    </xf>
    <xf numFmtId="164" fontId="2" fillId="2" borderId="1" xfId="1" applyNumberFormat="1" applyFont="1" applyFill="1" applyBorder="1" applyAlignment="1">
      <alignment horizontal="center" vertical="center" wrapText="1"/>
    </xf>
    <xf numFmtId="3" fontId="2" fillId="2" borderId="1" xfId="0" applyNumberFormat="1" applyFont="1" applyFill="1" applyBorder="1" applyAlignment="1">
      <alignment horizontal="left" vertical="center" wrapText="1"/>
    </xf>
    <xf numFmtId="164" fontId="2" fillId="0" borderId="1" xfId="1" applyNumberFormat="1" applyFont="1" applyFill="1" applyBorder="1" applyAlignment="1">
      <alignment horizontal="center" vertical="center" wrapText="1"/>
    </xf>
    <xf numFmtId="164" fontId="2" fillId="0" borderId="1" xfId="1" applyNumberFormat="1" applyFont="1" applyBorder="1" applyAlignment="1">
      <alignment horizontal="center" vertical="center" wrapText="1"/>
    </xf>
    <xf numFmtId="49" fontId="2" fillId="2" borderId="1" xfId="0" applyNumberFormat="1" applyFont="1" applyFill="1" applyBorder="1" applyAlignment="1">
      <alignment horizontal="left" vertical="center" wrapText="1"/>
    </xf>
    <xf numFmtId="0" fontId="2" fillId="0" borderId="0" xfId="0" applyFont="1" applyAlignment="1">
      <alignment vertical="center" wrapText="1"/>
    </xf>
    <xf numFmtId="0" fontId="3" fillId="0" borderId="1" xfId="0" applyFont="1" applyBorder="1" applyAlignment="1">
      <alignment vertical="center" wrapText="1"/>
    </xf>
    <xf numFmtId="0" fontId="2" fillId="0" borderId="1" xfId="0" applyFont="1" applyBorder="1" applyAlignment="1">
      <alignment vertical="center" wrapText="1"/>
    </xf>
    <xf numFmtId="0" fontId="2" fillId="0" borderId="1" xfId="0" applyNumberFormat="1" applyFont="1" applyBorder="1" applyAlignment="1">
      <alignment vertical="center" wrapText="1"/>
    </xf>
    <xf numFmtId="0" fontId="2" fillId="3" borderId="1" xfId="0" applyNumberFormat="1" applyFont="1" applyFill="1" applyBorder="1" applyAlignment="1" applyProtection="1">
      <alignment vertical="center" wrapText="1"/>
      <protection locked="0"/>
    </xf>
    <xf numFmtId="0" fontId="2" fillId="0" borderId="1" xfId="0" applyFont="1" applyFill="1" applyBorder="1" applyAlignment="1">
      <alignment horizontal="left" vertical="center" wrapText="1"/>
    </xf>
    <xf numFmtId="0" fontId="2" fillId="0" borderId="1" xfId="0" applyFont="1" applyFill="1" applyBorder="1" applyAlignment="1">
      <alignment vertical="center" wrapText="1"/>
    </xf>
    <xf numFmtId="0" fontId="2" fillId="0" borderId="2" xfId="0" applyFont="1" applyBorder="1" applyAlignment="1">
      <alignment vertical="center" wrapText="1"/>
    </xf>
    <xf numFmtId="0" fontId="2" fillId="2" borderId="1" xfId="0" applyFont="1" applyFill="1" applyBorder="1" applyAlignment="1">
      <alignment vertical="center" wrapText="1"/>
    </xf>
    <xf numFmtId="0" fontId="2" fillId="2" borderId="1" xfId="0" applyNumberFormat="1" applyFont="1" applyFill="1" applyBorder="1" applyAlignment="1">
      <alignment horizontal="left" vertical="center" wrapText="1"/>
    </xf>
    <xf numFmtId="0" fontId="3" fillId="0" borderId="0" xfId="0" applyFont="1" applyBorder="1" applyAlignment="1">
      <alignment horizontal="center" vertical="center" wrapText="1"/>
    </xf>
  </cellXfs>
  <cellStyles count="2">
    <cellStyle name="Обычный" xfId="0" builtinId="0"/>
    <cellStyle name="Финансовый"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2"/>
  <sheetViews>
    <sheetView tabSelected="1" view="pageBreakPreview" zoomScale="110" zoomScaleNormal="112" zoomScaleSheetLayoutView="110" workbookViewId="0">
      <selection activeCell="C16" sqref="C16"/>
    </sheetView>
  </sheetViews>
  <sheetFormatPr defaultRowHeight="15" x14ac:dyDescent="0.2"/>
  <cols>
    <col min="1" max="1" width="20.85546875" style="1" customWidth="1"/>
    <col min="2" max="2" width="50.7109375" style="35" customWidth="1"/>
    <col min="3" max="4" width="13.7109375" style="1" customWidth="1"/>
    <col min="5" max="16384" width="9.140625" style="1"/>
  </cols>
  <sheetData>
    <row r="1" spans="1:4" x14ac:dyDescent="0.2">
      <c r="B1" s="2"/>
      <c r="D1" s="3" t="s">
        <v>207</v>
      </c>
    </row>
    <row r="2" spans="1:4" x14ac:dyDescent="0.2">
      <c r="B2" s="4" t="s">
        <v>0</v>
      </c>
      <c r="C2" s="4"/>
      <c r="D2" s="4"/>
    </row>
    <row r="3" spans="1:4" x14ac:dyDescent="0.2">
      <c r="B3" s="4" t="s">
        <v>1</v>
      </c>
      <c r="C3" s="4"/>
      <c r="D3" s="4"/>
    </row>
    <row r="4" spans="1:4" x14ac:dyDescent="0.2">
      <c r="B4" s="2"/>
    </row>
    <row r="5" spans="1:4" s="6" customFormat="1" ht="14.25" x14ac:dyDescent="0.2">
      <c r="A5" s="5" t="s">
        <v>205</v>
      </c>
      <c r="B5" s="5"/>
      <c r="C5" s="5"/>
      <c r="D5" s="5"/>
    </row>
    <row r="6" spans="1:4" s="6" customFormat="1" ht="14.25" x14ac:dyDescent="0.2">
      <c r="A6" s="5" t="s">
        <v>206</v>
      </c>
      <c r="B6" s="5"/>
      <c r="C6" s="5"/>
      <c r="D6" s="5"/>
    </row>
    <row r="7" spans="1:4" s="6" customFormat="1" ht="14.25" x14ac:dyDescent="0.2">
      <c r="A7" s="45"/>
      <c r="B7" s="45"/>
      <c r="C7" s="45"/>
      <c r="D7" s="45"/>
    </row>
    <row r="8" spans="1:4" s="6" customFormat="1" x14ac:dyDescent="0.2">
      <c r="A8" s="7" t="s">
        <v>2</v>
      </c>
      <c r="B8" s="7"/>
      <c r="C8" s="7"/>
      <c r="D8" s="7"/>
    </row>
    <row r="9" spans="1:4" s="6" customFormat="1" ht="14.25" x14ac:dyDescent="0.2">
      <c r="A9" s="8" t="s">
        <v>3</v>
      </c>
      <c r="B9" s="8" t="s">
        <v>4</v>
      </c>
      <c r="C9" s="9" t="s">
        <v>200</v>
      </c>
      <c r="D9" s="9"/>
    </row>
    <row r="10" spans="1:4" s="6" customFormat="1" ht="14.25" x14ac:dyDescent="0.2">
      <c r="A10" s="8"/>
      <c r="B10" s="8"/>
      <c r="C10" s="10" t="s">
        <v>201</v>
      </c>
      <c r="D10" s="10" t="s">
        <v>202</v>
      </c>
    </row>
    <row r="11" spans="1:4" s="6" customFormat="1" ht="14.25" x14ac:dyDescent="0.2">
      <c r="A11" s="10">
        <v>1</v>
      </c>
      <c r="B11" s="11">
        <v>2</v>
      </c>
      <c r="C11" s="10">
        <v>3</v>
      </c>
      <c r="D11" s="10">
        <v>4</v>
      </c>
    </row>
    <row r="12" spans="1:4" s="6" customFormat="1" ht="14.25" x14ac:dyDescent="0.2">
      <c r="A12" s="12"/>
      <c r="B12" s="13" t="s">
        <v>204</v>
      </c>
      <c r="C12" s="14">
        <f>C13+C75</f>
        <v>2106190.2999999998</v>
      </c>
      <c r="D12" s="14">
        <f>D13+D75</f>
        <v>2129574.7000000002</v>
      </c>
    </row>
    <row r="13" spans="1:4" s="6" customFormat="1" ht="14.25" x14ac:dyDescent="0.2">
      <c r="A13" s="12" t="s">
        <v>5</v>
      </c>
      <c r="B13" s="36" t="s">
        <v>6</v>
      </c>
      <c r="C13" s="14">
        <f>SUM(C42+C74)</f>
        <v>942720.9</v>
      </c>
      <c r="D13" s="14">
        <f>SUM(D42+D74)</f>
        <v>1017624</v>
      </c>
    </row>
    <row r="14" spans="1:4" x14ac:dyDescent="0.2">
      <c r="A14" s="15" t="s">
        <v>7</v>
      </c>
      <c r="B14" s="37" t="s">
        <v>8</v>
      </c>
      <c r="C14" s="16">
        <f>SUM(C15)</f>
        <v>455714.9</v>
      </c>
      <c r="D14" s="16">
        <f>SUM(D15)</f>
        <v>465049</v>
      </c>
    </row>
    <row r="15" spans="1:4" x14ac:dyDescent="0.2">
      <c r="A15" s="17" t="s">
        <v>9</v>
      </c>
      <c r="B15" s="37" t="s">
        <v>10</v>
      </c>
      <c r="C15" s="18">
        <f>SUM(C16+C17+C18+C19)</f>
        <v>455714.9</v>
      </c>
      <c r="D15" s="18">
        <f>SUM(D16+D17+D18+D19)</f>
        <v>465049</v>
      </c>
    </row>
    <row r="16" spans="1:4" ht="75" customHeight="1" x14ac:dyDescent="0.2">
      <c r="A16" s="17" t="s">
        <v>11</v>
      </c>
      <c r="B16" s="38" t="s">
        <v>12</v>
      </c>
      <c r="C16" s="18">
        <f>391200.9+53613</f>
        <v>444813.9</v>
      </c>
      <c r="D16" s="18">
        <f>399000+54712</f>
        <v>453712</v>
      </c>
    </row>
    <row r="17" spans="1:4" ht="121.5" customHeight="1" x14ac:dyDescent="0.2">
      <c r="A17" s="17" t="s">
        <v>13</v>
      </c>
      <c r="B17" s="38" t="s">
        <v>14</v>
      </c>
      <c r="C17" s="18">
        <v>1437</v>
      </c>
      <c r="D17" s="18">
        <v>1494</v>
      </c>
    </row>
    <row r="18" spans="1:4" ht="46.5" customHeight="1" x14ac:dyDescent="0.2">
      <c r="A18" s="17" t="s">
        <v>15</v>
      </c>
      <c r="B18" s="37" t="s">
        <v>16</v>
      </c>
      <c r="C18" s="18">
        <v>9370</v>
      </c>
      <c r="D18" s="18">
        <v>9745</v>
      </c>
    </row>
    <row r="19" spans="1:4" ht="105" x14ac:dyDescent="0.2">
      <c r="A19" s="17" t="s">
        <v>138</v>
      </c>
      <c r="B19" s="39" t="s">
        <v>139</v>
      </c>
      <c r="C19" s="18">
        <v>94</v>
      </c>
      <c r="D19" s="18">
        <v>98</v>
      </c>
    </row>
    <row r="20" spans="1:4" ht="30" x14ac:dyDescent="0.2">
      <c r="A20" s="17" t="s">
        <v>17</v>
      </c>
      <c r="B20" s="37" t="s">
        <v>18</v>
      </c>
      <c r="C20" s="18">
        <f t="shared" ref="C20:D20" si="0">C21+C22+C23</f>
        <v>3968</v>
      </c>
      <c r="D20" s="18">
        <f t="shared" si="0"/>
        <v>4022</v>
      </c>
    </row>
    <row r="21" spans="1:4" ht="90" x14ac:dyDescent="0.2">
      <c r="A21" s="17" t="s">
        <v>19</v>
      </c>
      <c r="B21" s="37" t="s">
        <v>20</v>
      </c>
      <c r="C21" s="18">
        <v>1105</v>
      </c>
      <c r="D21" s="18">
        <v>1120</v>
      </c>
    </row>
    <row r="22" spans="1:4" ht="105" x14ac:dyDescent="0.2">
      <c r="A22" s="17" t="s">
        <v>21</v>
      </c>
      <c r="B22" s="37" t="s">
        <v>22</v>
      </c>
      <c r="C22" s="18">
        <v>12</v>
      </c>
      <c r="D22" s="18">
        <v>12</v>
      </c>
    </row>
    <row r="23" spans="1:4" ht="90" x14ac:dyDescent="0.2">
      <c r="A23" s="17" t="s">
        <v>23</v>
      </c>
      <c r="B23" s="37" t="s">
        <v>24</v>
      </c>
      <c r="C23" s="18">
        <v>2851</v>
      </c>
      <c r="D23" s="18">
        <v>2890</v>
      </c>
    </row>
    <row r="24" spans="1:4" x14ac:dyDescent="0.2">
      <c r="A24" s="17" t="s">
        <v>25</v>
      </c>
      <c r="B24" s="17" t="s">
        <v>26</v>
      </c>
      <c r="C24" s="18">
        <f t="shared" ref="C24:D24" si="1">C25+C26+C30+C28+C27+C29</f>
        <v>74334</v>
      </c>
      <c r="D24" s="18">
        <f t="shared" si="1"/>
        <v>72641</v>
      </c>
    </row>
    <row r="25" spans="1:4" ht="30" x14ac:dyDescent="0.2">
      <c r="A25" s="17" t="s">
        <v>27</v>
      </c>
      <c r="B25" s="17" t="s">
        <v>28</v>
      </c>
      <c r="C25" s="18">
        <v>7760</v>
      </c>
      <c r="D25" s="18">
        <v>7994</v>
      </c>
    </row>
    <row r="26" spans="1:4" ht="45" x14ac:dyDescent="0.2">
      <c r="A26" s="17" t="s">
        <v>29</v>
      </c>
      <c r="B26" s="17" t="s">
        <v>30</v>
      </c>
      <c r="C26" s="18">
        <v>2376</v>
      </c>
      <c r="D26" s="18">
        <v>2449</v>
      </c>
    </row>
    <row r="27" spans="1:4" ht="30" x14ac:dyDescent="0.2">
      <c r="A27" s="19" t="s">
        <v>31</v>
      </c>
      <c r="B27" s="40" t="s">
        <v>32</v>
      </c>
      <c r="C27" s="18">
        <v>682</v>
      </c>
      <c r="D27" s="18">
        <v>682</v>
      </c>
    </row>
    <row r="28" spans="1:4" ht="30" x14ac:dyDescent="0.2">
      <c r="A28" s="17" t="s">
        <v>33</v>
      </c>
      <c r="B28" s="37" t="s">
        <v>34</v>
      </c>
      <c r="C28" s="18">
        <v>55000</v>
      </c>
      <c r="D28" s="18">
        <v>53000</v>
      </c>
    </row>
    <row r="29" spans="1:4" x14ac:dyDescent="0.2">
      <c r="A29" s="17" t="s">
        <v>35</v>
      </c>
      <c r="B29" s="37" t="s">
        <v>36</v>
      </c>
      <c r="C29" s="18">
        <v>16</v>
      </c>
      <c r="D29" s="18">
        <v>16</v>
      </c>
    </row>
    <row r="30" spans="1:4" ht="45" x14ac:dyDescent="0.2">
      <c r="A30" s="17" t="s">
        <v>37</v>
      </c>
      <c r="B30" s="37" t="s">
        <v>38</v>
      </c>
      <c r="C30" s="18">
        <v>8500</v>
      </c>
      <c r="D30" s="18">
        <v>8500</v>
      </c>
    </row>
    <row r="31" spans="1:4" x14ac:dyDescent="0.2">
      <c r="A31" s="17" t="s">
        <v>39</v>
      </c>
      <c r="B31" s="17" t="s">
        <v>40</v>
      </c>
      <c r="C31" s="18">
        <f t="shared" ref="C31:D31" si="2">SUM(C32+C33+C35+C34)</f>
        <v>68891</v>
      </c>
      <c r="D31" s="18">
        <f t="shared" si="2"/>
        <v>140501</v>
      </c>
    </row>
    <row r="32" spans="1:4" x14ac:dyDescent="0.2">
      <c r="A32" s="20" t="s">
        <v>144</v>
      </c>
      <c r="B32" s="17" t="s">
        <v>145</v>
      </c>
      <c r="C32" s="18">
        <v>46186</v>
      </c>
      <c r="D32" s="18">
        <v>47711</v>
      </c>
    </row>
    <row r="33" spans="1:4" ht="45" x14ac:dyDescent="0.2">
      <c r="A33" s="17" t="s">
        <v>41</v>
      </c>
      <c r="B33" s="37" t="s">
        <v>42</v>
      </c>
      <c r="C33" s="18">
        <v>20000</v>
      </c>
      <c r="D33" s="18">
        <v>25000</v>
      </c>
    </row>
    <row r="34" spans="1:4" ht="45" x14ac:dyDescent="0.2">
      <c r="A34" s="17" t="s">
        <v>43</v>
      </c>
      <c r="B34" s="37" t="s">
        <v>44</v>
      </c>
      <c r="C34" s="18">
        <v>2705</v>
      </c>
      <c r="D34" s="18">
        <v>2790</v>
      </c>
    </row>
    <row r="35" spans="1:4" ht="45" x14ac:dyDescent="0.2">
      <c r="A35" s="17" t="s">
        <v>45</v>
      </c>
      <c r="B35" s="37" t="s">
        <v>46</v>
      </c>
      <c r="C35" s="21">
        <v>0</v>
      </c>
      <c r="D35" s="18">
        <v>65000</v>
      </c>
    </row>
    <row r="36" spans="1:4" x14ac:dyDescent="0.2">
      <c r="A36" s="17" t="s">
        <v>47</v>
      </c>
      <c r="B36" s="37" t="s">
        <v>48</v>
      </c>
      <c r="C36" s="18">
        <f t="shared" ref="C36:D36" si="3">C37</f>
        <v>102</v>
      </c>
      <c r="D36" s="18">
        <f t="shared" si="3"/>
        <v>102</v>
      </c>
    </row>
    <row r="37" spans="1:4" ht="30" x14ac:dyDescent="0.2">
      <c r="A37" s="22" t="s">
        <v>49</v>
      </c>
      <c r="B37" s="37" t="s">
        <v>50</v>
      </c>
      <c r="C37" s="18">
        <v>102</v>
      </c>
      <c r="D37" s="18">
        <v>102</v>
      </c>
    </row>
    <row r="38" spans="1:4" x14ac:dyDescent="0.2">
      <c r="A38" s="17" t="s">
        <v>51</v>
      </c>
      <c r="B38" s="17" t="s">
        <v>52</v>
      </c>
      <c r="C38" s="18">
        <f t="shared" ref="C38:D38" si="4">SUM(C39+C40+C41)</f>
        <v>15085</v>
      </c>
      <c r="D38" s="18">
        <f t="shared" si="4"/>
        <v>15088</v>
      </c>
    </row>
    <row r="39" spans="1:4" ht="60" x14ac:dyDescent="0.2">
      <c r="A39" s="17" t="s">
        <v>53</v>
      </c>
      <c r="B39" s="37" t="s">
        <v>54</v>
      </c>
      <c r="C39" s="18">
        <v>15000</v>
      </c>
      <c r="D39" s="18">
        <v>15000</v>
      </c>
    </row>
    <row r="40" spans="1:4" ht="30" x14ac:dyDescent="0.2">
      <c r="A40" s="17" t="s">
        <v>55</v>
      </c>
      <c r="B40" s="37" t="s">
        <v>56</v>
      </c>
      <c r="C40" s="18">
        <v>60</v>
      </c>
      <c r="D40" s="18">
        <v>63</v>
      </c>
    </row>
    <row r="41" spans="1:4" ht="105" x14ac:dyDescent="0.2">
      <c r="A41" s="17" t="s">
        <v>57</v>
      </c>
      <c r="B41" s="38" t="s">
        <v>58</v>
      </c>
      <c r="C41" s="18">
        <v>25</v>
      </c>
      <c r="D41" s="18">
        <v>25</v>
      </c>
    </row>
    <row r="42" spans="1:4" x14ac:dyDescent="0.2">
      <c r="A42" s="23"/>
      <c r="B42" s="37" t="s">
        <v>59</v>
      </c>
      <c r="C42" s="18">
        <f t="shared" ref="C42:D42" si="5">SUM(C14+C20+C24+C31+C36+C38)</f>
        <v>618094.9</v>
      </c>
      <c r="D42" s="18">
        <f t="shared" si="5"/>
        <v>697403</v>
      </c>
    </row>
    <row r="43" spans="1:4" ht="30" x14ac:dyDescent="0.2">
      <c r="A43" s="17" t="s">
        <v>148</v>
      </c>
      <c r="B43" s="37" t="s">
        <v>60</v>
      </c>
      <c r="C43" s="18">
        <f t="shared" ref="C43:D43" si="6">SUM(C44:C50)</f>
        <v>222719</v>
      </c>
      <c r="D43" s="18">
        <f t="shared" si="6"/>
        <v>224645</v>
      </c>
    </row>
    <row r="44" spans="1:4" ht="90" x14ac:dyDescent="0.2">
      <c r="A44" s="17" t="s">
        <v>61</v>
      </c>
      <c r="B44" s="38" t="s">
        <v>62</v>
      </c>
      <c r="C44" s="18">
        <v>160000</v>
      </c>
      <c r="D44" s="18">
        <v>160000</v>
      </c>
    </row>
    <row r="45" spans="1:4" ht="90" x14ac:dyDescent="0.2">
      <c r="A45" s="17" t="s">
        <v>63</v>
      </c>
      <c r="B45" s="37" t="s">
        <v>64</v>
      </c>
      <c r="C45" s="18">
        <v>1600</v>
      </c>
      <c r="D45" s="18">
        <v>1700</v>
      </c>
    </row>
    <row r="46" spans="1:4" ht="75" x14ac:dyDescent="0.2">
      <c r="A46" s="17" t="s">
        <v>65</v>
      </c>
      <c r="B46" s="37" t="s">
        <v>66</v>
      </c>
      <c r="C46" s="18">
        <v>18</v>
      </c>
      <c r="D46" s="18">
        <v>19</v>
      </c>
    </row>
    <row r="47" spans="1:4" ht="45" x14ac:dyDescent="0.2">
      <c r="A47" s="17" t="s">
        <v>67</v>
      </c>
      <c r="B47" s="37" t="s">
        <v>68</v>
      </c>
      <c r="C47" s="18">
        <v>52500</v>
      </c>
      <c r="D47" s="18">
        <v>55000</v>
      </c>
    </row>
    <row r="48" spans="1:4" ht="60" x14ac:dyDescent="0.2">
      <c r="A48" s="17" t="s">
        <v>69</v>
      </c>
      <c r="B48" s="37" t="s">
        <v>70</v>
      </c>
      <c r="C48" s="18">
        <v>3000</v>
      </c>
      <c r="D48" s="18">
        <v>3000</v>
      </c>
    </row>
    <row r="49" spans="1:4" ht="45" x14ac:dyDescent="0.2">
      <c r="A49" s="17" t="s">
        <v>71</v>
      </c>
      <c r="B49" s="37" t="s">
        <v>72</v>
      </c>
      <c r="C49" s="18">
        <v>1104</v>
      </c>
      <c r="D49" s="18">
        <v>1104</v>
      </c>
    </row>
    <row r="50" spans="1:4" ht="90" x14ac:dyDescent="0.2">
      <c r="A50" s="24" t="s">
        <v>73</v>
      </c>
      <c r="B50" s="41" t="s">
        <v>74</v>
      </c>
      <c r="C50" s="18">
        <v>4497</v>
      </c>
      <c r="D50" s="18">
        <v>3822</v>
      </c>
    </row>
    <row r="51" spans="1:4" x14ac:dyDescent="0.2">
      <c r="A51" s="17" t="s">
        <v>149</v>
      </c>
      <c r="B51" s="37" t="s">
        <v>75</v>
      </c>
      <c r="C51" s="18">
        <f>C52+C53+C54+C55+C56</f>
        <v>10239</v>
      </c>
      <c r="D51" s="18">
        <f>D52+D53+D54+D55+D56</f>
        <v>10239</v>
      </c>
    </row>
    <row r="52" spans="1:4" ht="30" x14ac:dyDescent="0.2">
      <c r="A52" s="17" t="s">
        <v>76</v>
      </c>
      <c r="B52" s="37" t="s">
        <v>77</v>
      </c>
      <c r="C52" s="18">
        <v>1205</v>
      </c>
      <c r="D52" s="18">
        <v>1205</v>
      </c>
    </row>
    <row r="53" spans="1:4" ht="30" x14ac:dyDescent="0.2">
      <c r="A53" s="17" t="s">
        <v>78</v>
      </c>
      <c r="B53" s="37" t="s">
        <v>79</v>
      </c>
      <c r="C53" s="18">
        <v>30</v>
      </c>
      <c r="D53" s="18">
        <v>30</v>
      </c>
    </row>
    <row r="54" spans="1:4" ht="30" x14ac:dyDescent="0.2">
      <c r="A54" s="17" t="s">
        <v>80</v>
      </c>
      <c r="B54" s="37" t="s">
        <v>81</v>
      </c>
      <c r="C54" s="18">
        <v>1</v>
      </c>
      <c r="D54" s="18">
        <v>1</v>
      </c>
    </row>
    <row r="55" spans="1:4" ht="30" x14ac:dyDescent="0.2">
      <c r="A55" s="17" t="s">
        <v>82</v>
      </c>
      <c r="B55" s="37" t="s">
        <v>83</v>
      </c>
      <c r="C55" s="18">
        <v>9000</v>
      </c>
      <c r="D55" s="18">
        <v>9000</v>
      </c>
    </row>
    <row r="56" spans="1:4" ht="60" x14ac:dyDescent="0.2">
      <c r="A56" s="17" t="s">
        <v>140</v>
      </c>
      <c r="B56" s="37" t="s">
        <v>141</v>
      </c>
      <c r="C56" s="18">
        <v>3</v>
      </c>
      <c r="D56" s="18">
        <v>3</v>
      </c>
    </row>
    <row r="57" spans="1:4" ht="30" x14ac:dyDescent="0.2">
      <c r="A57" s="17" t="s">
        <v>84</v>
      </c>
      <c r="B57" s="37" t="s">
        <v>85</v>
      </c>
      <c r="C57" s="18">
        <f t="shared" ref="C57:D57" si="7">SUM(C58:C58)</f>
        <v>4100</v>
      </c>
      <c r="D57" s="18">
        <f t="shared" si="7"/>
        <v>4100</v>
      </c>
    </row>
    <row r="58" spans="1:4" ht="30" x14ac:dyDescent="0.2">
      <c r="A58" s="17" t="s">
        <v>86</v>
      </c>
      <c r="B58" s="37" t="s">
        <v>87</v>
      </c>
      <c r="C58" s="18">
        <v>4100</v>
      </c>
      <c r="D58" s="18">
        <v>4100</v>
      </c>
    </row>
    <row r="59" spans="1:4" ht="30" x14ac:dyDescent="0.2">
      <c r="A59" s="17" t="s">
        <v>88</v>
      </c>
      <c r="B59" s="37" t="s">
        <v>89</v>
      </c>
      <c r="C59" s="18">
        <f t="shared" ref="C59:D59" si="8">SUM(C61+C60)</f>
        <v>80498</v>
      </c>
      <c r="D59" s="18">
        <f t="shared" si="8"/>
        <v>74153</v>
      </c>
    </row>
    <row r="60" spans="1:4" s="26" customFormat="1" ht="105" x14ac:dyDescent="0.2">
      <c r="A60" s="25" t="s">
        <v>90</v>
      </c>
      <c r="B60" s="20" t="s">
        <v>91</v>
      </c>
      <c r="C60" s="18">
        <v>70498</v>
      </c>
      <c r="D60" s="18">
        <v>64153</v>
      </c>
    </row>
    <row r="61" spans="1:4" ht="60" x14ac:dyDescent="0.2">
      <c r="A61" s="17" t="s">
        <v>92</v>
      </c>
      <c r="B61" s="37" t="s">
        <v>93</v>
      </c>
      <c r="C61" s="18">
        <v>10000</v>
      </c>
      <c r="D61" s="18">
        <v>10000</v>
      </c>
    </row>
    <row r="62" spans="1:4" x14ac:dyDescent="0.2">
      <c r="A62" s="17" t="s">
        <v>94</v>
      </c>
      <c r="B62" s="37" t="s">
        <v>95</v>
      </c>
      <c r="C62" s="18">
        <f t="shared" ref="C62:D62" si="9">SUM(C63:C73)</f>
        <v>7070</v>
      </c>
      <c r="D62" s="18">
        <f t="shared" si="9"/>
        <v>7084</v>
      </c>
    </row>
    <row r="63" spans="1:4" ht="90" x14ac:dyDescent="0.2">
      <c r="A63" s="17" t="s">
        <v>96</v>
      </c>
      <c r="B63" s="38" t="s">
        <v>97</v>
      </c>
      <c r="C63" s="18">
        <v>70</v>
      </c>
      <c r="D63" s="18">
        <v>70</v>
      </c>
    </row>
    <row r="64" spans="1:4" ht="60" x14ac:dyDescent="0.2">
      <c r="A64" s="17" t="s">
        <v>98</v>
      </c>
      <c r="B64" s="37" t="s">
        <v>99</v>
      </c>
      <c r="C64" s="18">
        <v>25</v>
      </c>
      <c r="D64" s="18">
        <v>25</v>
      </c>
    </row>
    <row r="65" spans="1:4" ht="75" x14ac:dyDescent="0.2">
      <c r="A65" s="17" t="s">
        <v>100</v>
      </c>
      <c r="B65" s="37" t="s">
        <v>101</v>
      </c>
      <c r="C65" s="18">
        <v>21</v>
      </c>
      <c r="D65" s="18">
        <v>21</v>
      </c>
    </row>
    <row r="66" spans="1:4" ht="60" x14ac:dyDescent="0.2">
      <c r="A66" s="17" t="s">
        <v>102</v>
      </c>
      <c r="B66" s="37" t="s">
        <v>103</v>
      </c>
      <c r="C66" s="18">
        <v>1010</v>
      </c>
      <c r="D66" s="18">
        <v>1010</v>
      </c>
    </row>
    <row r="67" spans="1:4" ht="45" x14ac:dyDescent="0.2">
      <c r="A67" s="17" t="s">
        <v>104</v>
      </c>
      <c r="B67" s="37" t="s">
        <v>105</v>
      </c>
      <c r="C67" s="18">
        <v>400</v>
      </c>
      <c r="D67" s="18">
        <v>400</v>
      </c>
    </row>
    <row r="68" spans="1:4" ht="30" x14ac:dyDescent="0.2">
      <c r="A68" s="17" t="s">
        <v>106</v>
      </c>
      <c r="B68" s="37" t="s">
        <v>107</v>
      </c>
      <c r="C68" s="18">
        <v>250</v>
      </c>
      <c r="D68" s="18">
        <v>250</v>
      </c>
    </row>
    <row r="69" spans="1:4" ht="60" x14ac:dyDescent="0.2">
      <c r="A69" s="17" t="s">
        <v>108</v>
      </c>
      <c r="B69" s="37" t="s">
        <v>109</v>
      </c>
      <c r="C69" s="18">
        <v>550</v>
      </c>
      <c r="D69" s="18">
        <v>550</v>
      </c>
    </row>
    <row r="70" spans="1:4" ht="60" x14ac:dyDescent="0.2">
      <c r="A70" s="17" t="s">
        <v>110</v>
      </c>
      <c r="B70" s="37" t="s">
        <v>111</v>
      </c>
      <c r="C70" s="18">
        <v>125</v>
      </c>
      <c r="D70" s="18">
        <v>125</v>
      </c>
    </row>
    <row r="71" spans="1:4" ht="30" x14ac:dyDescent="0.2">
      <c r="A71" s="17" t="s">
        <v>112</v>
      </c>
      <c r="B71" s="37" t="s">
        <v>113</v>
      </c>
      <c r="C71" s="18">
        <v>16</v>
      </c>
      <c r="D71" s="18">
        <v>16</v>
      </c>
    </row>
    <row r="72" spans="1:4" ht="75" x14ac:dyDescent="0.2">
      <c r="A72" s="17" t="s">
        <v>114</v>
      </c>
      <c r="B72" s="37" t="s">
        <v>115</v>
      </c>
      <c r="C72" s="18">
        <v>250</v>
      </c>
      <c r="D72" s="18">
        <v>250</v>
      </c>
    </row>
    <row r="73" spans="1:4" ht="45" x14ac:dyDescent="0.2">
      <c r="A73" s="17" t="s">
        <v>116</v>
      </c>
      <c r="B73" s="37" t="s">
        <v>117</v>
      </c>
      <c r="C73" s="18">
        <v>4353</v>
      </c>
      <c r="D73" s="18">
        <v>4367</v>
      </c>
    </row>
    <row r="74" spans="1:4" x14ac:dyDescent="0.2">
      <c r="A74" s="27"/>
      <c r="B74" s="42" t="s">
        <v>118</v>
      </c>
      <c r="C74" s="18">
        <f t="shared" ref="C74:D74" si="10">C62+C59+C57+C51+C43</f>
        <v>324626</v>
      </c>
      <c r="D74" s="18">
        <f t="shared" si="10"/>
        <v>320221</v>
      </c>
    </row>
    <row r="75" spans="1:4" s="6" customFormat="1" ht="28.5" x14ac:dyDescent="0.2">
      <c r="A75" s="13" t="s">
        <v>119</v>
      </c>
      <c r="B75" s="36" t="s">
        <v>120</v>
      </c>
      <c r="C75" s="28">
        <f>SUM(C76:C112)</f>
        <v>1163469.3999999999</v>
      </c>
      <c r="D75" s="28">
        <f>SUM(D76:D112)</f>
        <v>1111950.7</v>
      </c>
    </row>
    <row r="76" spans="1:4" ht="30" x14ac:dyDescent="0.2">
      <c r="A76" s="29" t="s">
        <v>122</v>
      </c>
      <c r="B76" s="20" t="s">
        <v>121</v>
      </c>
      <c r="C76" s="30">
        <v>50514</v>
      </c>
      <c r="D76" s="30">
        <v>45249.5</v>
      </c>
    </row>
    <row r="77" spans="1:4" ht="30" x14ac:dyDescent="0.2">
      <c r="A77" s="29" t="s">
        <v>124</v>
      </c>
      <c r="B77" s="20" t="s">
        <v>123</v>
      </c>
      <c r="C77" s="30">
        <v>87045.1</v>
      </c>
      <c r="D77" s="30">
        <v>37306.5</v>
      </c>
    </row>
    <row r="78" spans="1:4" ht="60" x14ac:dyDescent="0.2">
      <c r="A78" s="29" t="s">
        <v>175</v>
      </c>
      <c r="B78" s="20" t="s">
        <v>135</v>
      </c>
      <c r="C78" s="30">
        <f>1922.8</f>
        <v>1922.8</v>
      </c>
      <c r="D78" s="30">
        <v>1922.8</v>
      </c>
    </row>
    <row r="79" spans="1:4" ht="60" x14ac:dyDescent="0.2">
      <c r="A79" s="29" t="s">
        <v>134</v>
      </c>
      <c r="B79" s="20" t="s">
        <v>135</v>
      </c>
      <c r="C79" s="30">
        <f>36109.4</f>
        <v>36109.4</v>
      </c>
      <c r="D79" s="30">
        <f>36109.4</f>
        <v>36109.4</v>
      </c>
    </row>
    <row r="80" spans="1:4" ht="75" x14ac:dyDescent="0.2">
      <c r="A80" s="31" t="s">
        <v>153</v>
      </c>
      <c r="B80" s="20" t="s">
        <v>178</v>
      </c>
      <c r="C80" s="32">
        <v>82048</v>
      </c>
      <c r="D80" s="32">
        <v>85219</v>
      </c>
    </row>
    <row r="81" spans="1:4" ht="30" x14ac:dyDescent="0.2">
      <c r="A81" s="31" t="s">
        <v>136</v>
      </c>
      <c r="B81" s="20" t="s">
        <v>137</v>
      </c>
      <c r="C81" s="30">
        <v>2336.3000000000002</v>
      </c>
      <c r="D81" s="30">
        <v>2336.3000000000002</v>
      </c>
    </row>
    <row r="82" spans="1:4" ht="75" x14ac:dyDescent="0.2">
      <c r="A82" s="31" t="s">
        <v>152</v>
      </c>
      <c r="B82" s="20" t="s">
        <v>125</v>
      </c>
      <c r="C82" s="30">
        <v>916.8</v>
      </c>
      <c r="D82" s="30">
        <v>916.8</v>
      </c>
    </row>
    <row r="83" spans="1:4" ht="75" x14ac:dyDescent="0.2">
      <c r="A83" s="31" t="s">
        <v>203</v>
      </c>
      <c r="B83" s="20" t="s">
        <v>179</v>
      </c>
      <c r="C83" s="30">
        <v>1432.1</v>
      </c>
      <c r="D83" s="30">
        <v>961.6</v>
      </c>
    </row>
    <row r="84" spans="1:4" ht="45" x14ac:dyDescent="0.2">
      <c r="A84" s="20" t="s">
        <v>150</v>
      </c>
      <c r="B84" s="43" t="s">
        <v>180</v>
      </c>
      <c r="C84" s="30">
        <v>32100</v>
      </c>
      <c r="D84" s="30">
        <v>32100</v>
      </c>
    </row>
    <row r="85" spans="1:4" ht="45" x14ac:dyDescent="0.2">
      <c r="A85" s="29" t="s">
        <v>174</v>
      </c>
      <c r="B85" s="20" t="s">
        <v>154</v>
      </c>
      <c r="C85" s="30">
        <v>6716.7</v>
      </c>
      <c r="D85" s="30">
        <v>6716.7</v>
      </c>
    </row>
    <row r="86" spans="1:4" ht="45" x14ac:dyDescent="0.2">
      <c r="A86" s="29" t="s">
        <v>155</v>
      </c>
      <c r="B86" s="20" t="s">
        <v>181</v>
      </c>
      <c r="C86" s="30">
        <v>1506</v>
      </c>
      <c r="D86" s="30">
        <v>1506</v>
      </c>
    </row>
    <row r="87" spans="1:4" ht="90" x14ac:dyDescent="0.2">
      <c r="A87" s="29" t="s">
        <v>151</v>
      </c>
      <c r="B87" s="20" t="s">
        <v>142</v>
      </c>
      <c r="C87" s="30">
        <v>1377</v>
      </c>
      <c r="D87" s="30">
        <v>1377</v>
      </c>
    </row>
    <row r="88" spans="1:4" ht="45" x14ac:dyDescent="0.2">
      <c r="A88" s="29" t="s">
        <v>176</v>
      </c>
      <c r="B88" s="20" t="s">
        <v>143</v>
      </c>
      <c r="C88" s="30">
        <v>172.3</v>
      </c>
      <c r="D88" s="30">
        <v>172.3</v>
      </c>
    </row>
    <row r="89" spans="1:4" ht="45" x14ac:dyDescent="0.2">
      <c r="A89" s="29" t="s">
        <v>177</v>
      </c>
      <c r="B89" s="20" t="s">
        <v>143</v>
      </c>
      <c r="C89" s="30">
        <f>2866.2</f>
        <v>2866.2</v>
      </c>
      <c r="D89" s="30">
        <f>2866.2</f>
        <v>2866.2</v>
      </c>
    </row>
    <row r="90" spans="1:4" ht="90" x14ac:dyDescent="0.2">
      <c r="A90" s="31" t="s">
        <v>166</v>
      </c>
      <c r="B90" s="20" t="s">
        <v>182</v>
      </c>
      <c r="C90" s="33">
        <f>4551.2</f>
        <v>4551.2</v>
      </c>
      <c r="D90" s="33">
        <f>4554.8</f>
        <v>4554.8</v>
      </c>
    </row>
    <row r="91" spans="1:4" ht="105" x14ac:dyDescent="0.2">
      <c r="A91" s="31" t="s">
        <v>167</v>
      </c>
      <c r="B91" s="20" t="s">
        <v>183</v>
      </c>
      <c r="C91" s="33">
        <v>373.3</v>
      </c>
      <c r="D91" s="33">
        <v>373.3</v>
      </c>
    </row>
    <row r="92" spans="1:4" ht="75" x14ac:dyDescent="0.2">
      <c r="A92" s="31" t="s">
        <v>162</v>
      </c>
      <c r="B92" s="20" t="s">
        <v>184</v>
      </c>
      <c r="C92" s="33">
        <v>2248.9</v>
      </c>
      <c r="D92" s="33">
        <v>2309.8000000000002</v>
      </c>
    </row>
    <row r="93" spans="1:4" ht="60" x14ac:dyDescent="0.2">
      <c r="A93" s="31" t="s">
        <v>163</v>
      </c>
      <c r="B93" s="20" t="s">
        <v>185</v>
      </c>
      <c r="C93" s="33">
        <v>554.70000000000005</v>
      </c>
      <c r="D93" s="33">
        <v>569.79999999999995</v>
      </c>
    </row>
    <row r="94" spans="1:4" ht="60" x14ac:dyDescent="0.2">
      <c r="A94" s="31" t="s">
        <v>161</v>
      </c>
      <c r="B94" s="20" t="s">
        <v>186</v>
      </c>
      <c r="C94" s="33">
        <v>5615.8</v>
      </c>
      <c r="D94" s="33">
        <v>5800.3</v>
      </c>
    </row>
    <row r="95" spans="1:4" ht="255" x14ac:dyDescent="0.2">
      <c r="A95" s="31" t="s">
        <v>157</v>
      </c>
      <c r="B95" s="20" t="s">
        <v>156</v>
      </c>
      <c r="C95" s="33">
        <f>235132.4</f>
        <v>235132.4</v>
      </c>
      <c r="D95" s="33">
        <f>235132.4</f>
        <v>235132.4</v>
      </c>
    </row>
    <row r="96" spans="1:4" ht="300" x14ac:dyDescent="0.2">
      <c r="A96" s="31" t="s">
        <v>171</v>
      </c>
      <c r="B96" s="20" t="s">
        <v>187</v>
      </c>
      <c r="C96" s="33">
        <f>74486.1</f>
        <v>74486.100000000006</v>
      </c>
      <c r="D96" s="33">
        <f>74486.1</f>
        <v>74486.100000000006</v>
      </c>
    </row>
    <row r="97" spans="1:4" ht="270" x14ac:dyDescent="0.2">
      <c r="A97" s="20" t="s">
        <v>158</v>
      </c>
      <c r="B97" s="20" t="s">
        <v>188</v>
      </c>
      <c r="C97" s="33">
        <v>4552</v>
      </c>
      <c r="D97" s="33">
        <v>4552</v>
      </c>
    </row>
    <row r="98" spans="1:4" ht="225" x14ac:dyDescent="0.2">
      <c r="A98" s="20" t="s">
        <v>159</v>
      </c>
      <c r="B98" s="20" t="s">
        <v>189</v>
      </c>
      <c r="C98" s="33">
        <f>370167</f>
        <v>370167</v>
      </c>
      <c r="D98" s="33">
        <f>370167</f>
        <v>370167</v>
      </c>
    </row>
    <row r="99" spans="1:4" ht="255" x14ac:dyDescent="0.2">
      <c r="A99" s="20" t="s">
        <v>172</v>
      </c>
      <c r="B99" s="20" t="s">
        <v>190</v>
      </c>
      <c r="C99" s="33">
        <v>41453.800000000003</v>
      </c>
      <c r="D99" s="33">
        <v>41453.800000000003</v>
      </c>
    </row>
    <row r="100" spans="1:4" ht="240" x14ac:dyDescent="0.2">
      <c r="A100" s="20" t="s">
        <v>160</v>
      </c>
      <c r="B100" s="43" t="s">
        <v>128</v>
      </c>
      <c r="C100" s="33">
        <v>13784</v>
      </c>
      <c r="D100" s="33">
        <v>13784</v>
      </c>
    </row>
    <row r="101" spans="1:4" ht="105" x14ac:dyDescent="0.2">
      <c r="A101" s="31" t="s">
        <v>170</v>
      </c>
      <c r="B101" s="43" t="s">
        <v>129</v>
      </c>
      <c r="C101" s="33">
        <v>100</v>
      </c>
      <c r="D101" s="33">
        <v>150</v>
      </c>
    </row>
    <row r="102" spans="1:4" ht="255" x14ac:dyDescent="0.2">
      <c r="A102" s="34" t="s">
        <v>198</v>
      </c>
      <c r="B102" s="44" t="s">
        <v>130</v>
      </c>
      <c r="C102" s="33">
        <v>34825</v>
      </c>
      <c r="D102" s="33">
        <v>34825</v>
      </c>
    </row>
    <row r="103" spans="1:4" ht="75" x14ac:dyDescent="0.2">
      <c r="A103" s="20" t="s">
        <v>169</v>
      </c>
      <c r="B103" s="43" t="s">
        <v>191</v>
      </c>
      <c r="C103" s="33">
        <v>24061.1</v>
      </c>
      <c r="D103" s="33">
        <v>24853.5</v>
      </c>
    </row>
    <row r="104" spans="1:4" ht="60" x14ac:dyDescent="0.2">
      <c r="A104" s="20" t="s">
        <v>168</v>
      </c>
      <c r="B104" s="43" t="s">
        <v>192</v>
      </c>
      <c r="C104" s="33">
        <v>2530.5</v>
      </c>
      <c r="D104" s="33">
        <v>2613.9</v>
      </c>
    </row>
    <row r="105" spans="1:4" ht="225" x14ac:dyDescent="0.2">
      <c r="A105" s="20" t="s">
        <v>164</v>
      </c>
      <c r="B105" s="43" t="s">
        <v>193</v>
      </c>
      <c r="C105" s="33">
        <v>480</v>
      </c>
      <c r="D105" s="33">
        <v>489.6</v>
      </c>
    </row>
    <row r="106" spans="1:4" ht="75" x14ac:dyDescent="0.2">
      <c r="A106" s="20" t="s">
        <v>165</v>
      </c>
      <c r="B106" s="43" t="s">
        <v>194</v>
      </c>
      <c r="C106" s="33">
        <v>48</v>
      </c>
      <c r="D106" s="33">
        <v>48</v>
      </c>
    </row>
    <row r="107" spans="1:4" ht="60" x14ac:dyDescent="0.2">
      <c r="A107" s="20" t="s">
        <v>173</v>
      </c>
      <c r="B107" s="43" t="s">
        <v>195</v>
      </c>
      <c r="C107" s="33">
        <v>1719.5</v>
      </c>
      <c r="D107" s="33">
        <v>1719.5</v>
      </c>
    </row>
    <row r="108" spans="1:4" ht="90" x14ac:dyDescent="0.2">
      <c r="A108" s="20" t="s">
        <v>133</v>
      </c>
      <c r="B108" s="43" t="s">
        <v>132</v>
      </c>
      <c r="C108" s="33">
        <v>24437.4</v>
      </c>
      <c r="D108" s="33">
        <v>24177.3</v>
      </c>
    </row>
    <row r="109" spans="1:4" ht="75" x14ac:dyDescent="0.2">
      <c r="A109" s="29" t="s">
        <v>131</v>
      </c>
      <c r="B109" s="43" t="s">
        <v>197</v>
      </c>
      <c r="C109" s="33">
        <v>3257</v>
      </c>
      <c r="D109" s="33">
        <v>3388</v>
      </c>
    </row>
    <row r="110" spans="1:4" ht="90" x14ac:dyDescent="0.2">
      <c r="A110" s="29" t="s">
        <v>199</v>
      </c>
      <c r="B110" s="43" t="s">
        <v>196</v>
      </c>
      <c r="C110" s="33">
        <v>9146</v>
      </c>
      <c r="D110" s="33">
        <v>9131</v>
      </c>
    </row>
    <row r="111" spans="1:4" ht="60" x14ac:dyDescent="0.2">
      <c r="A111" s="29" t="s">
        <v>127</v>
      </c>
      <c r="B111" s="20" t="s">
        <v>126</v>
      </c>
      <c r="C111" s="33">
        <v>1283</v>
      </c>
      <c r="D111" s="33">
        <v>1011.5</v>
      </c>
    </row>
    <row r="112" spans="1:4" ht="75" x14ac:dyDescent="0.2">
      <c r="A112" s="25" t="s">
        <v>146</v>
      </c>
      <c r="B112" s="43" t="s">
        <v>147</v>
      </c>
      <c r="C112" s="33">
        <v>1600</v>
      </c>
      <c r="D112" s="33">
        <v>1600</v>
      </c>
    </row>
  </sheetData>
  <mergeCells count="8">
    <mergeCell ref="B2:D2"/>
    <mergeCell ref="B3:D3"/>
    <mergeCell ref="A8:D8"/>
    <mergeCell ref="A5:D5"/>
    <mergeCell ref="A9:A10"/>
    <mergeCell ref="B9:B10"/>
    <mergeCell ref="C9:D9"/>
    <mergeCell ref="A6:D6"/>
  </mergeCells>
  <pageMargins left="0.98425196850393704" right="0.39370078740157483" top="0.39370078740157483" bottom="0.39370078740157483" header="0.82677165354330717" footer="0.51181102362204722"/>
  <pageSetup paperSize="9" scale="90" fitToHeight="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2018-2020</vt:lpstr>
      <vt:lpstr>'2018-2020'!Область_печати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Лоскутова Валентина Александровна</dc:creator>
  <cp:lastModifiedBy>Людмила Александровна Зверева</cp:lastModifiedBy>
  <cp:lastPrinted>2018-01-26T04:25:47Z</cp:lastPrinted>
  <dcterms:created xsi:type="dcterms:W3CDTF">2016-11-21T07:13:02Z</dcterms:created>
  <dcterms:modified xsi:type="dcterms:W3CDTF">2018-01-26T04:26:14Z</dcterms:modified>
</cp:coreProperties>
</file>