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Почта_Зверева\Решения сессий\2018 год\03.2018\доп. март\"/>
    </mc:Choice>
  </mc:AlternateContent>
  <bookViews>
    <workbookView xWindow="-15" yWindow="45" windowWidth="14400" windowHeight="12795"/>
  </bookViews>
  <sheets>
    <sheet name="2018-2020" sheetId="1" r:id="rId1"/>
  </sheets>
  <definedNames>
    <definedName name="_xlnm._FilterDatabase" localSheetId="0" hidden="1">'2018-2020'!$A$1:$A$108</definedName>
    <definedName name="_xlnm.Print_Area" localSheetId="0">'2018-2020'!$A$1:$D$108</definedName>
  </definedNames>
  <calcPr calcId="152511"/>
</workbook>
</file>

<file path=xl/calcChain.xml><?xml version="1.0" encoding="utf-8"?>
<calcChain xmlns="http://schemas.openxmlformats.org/spreadsheetml/2006/main">
  <c r="C85" i="1" l="1"/>
  <c r="D85" i="1"/>
  <c r="D76" i="1"/>
  <c r="C76" i="1"/>
  <c r="D30" i="1" l="1"/>
  <c r="C30" i="1"/>
  <c r="D14" i="1" l="1"/>
  <c r="C14" i="1"/>
  <c r="D94" i="1" l="1"/>
  <c r="C94" i="1"/>
  <c r="D92" i="1"/>
  <c r="D91" i="1"/>
  <c r="C92" i="1"/>
  <c r="C91" i="1"/>
  <c r="D86" i="1" l="1"/>
  <c r="C86" i="1"/>
  <c r="C29" i="1" l="1"/>
  <c r="D29" i="1"/>
  <c r="D73" i="1" l="1"/>
  <c r="C73" i="1"/>
  <c r="D49" i="1" l="1"/>
  <c r="C49" i="1"/>
  <c r="D13" i="1" l="1"/>
  <c r="D12" i="1" s="1"/>
  <c r="C13" i="1"/>
  <c r="C12" i="1" s="1"/>
  <c r="C18" i="1"/>
  <c r="D18" i="1"/>
  <c r="C22" i="1"/>
  <c r="D22" i="1"/>
  <c r="C34" i="1"/>
  <c r="D34" i="1"/>
  <c r="C36" i="1"/>
  <c r="D36" i="1"/>
  <c r="C41" i="1"/>
  <c r="D41" i="1"/>
  <c r="C55" i="1"/>
  <c r="D55" i="1"/>
  <c r="C57" i="1"/>
  <c r="D57" i="1"/>
  <c r="C60" i="1"/>
  <c r="D60" i="1"/>
  <c r="D72" i="1" l="1"/>
  <c r="C72" i="1"/>
  <c r="D40" i="1"/>
  <c r="C40" i="1"/>
  <c r="D11" i="1" l="1"/>
  <c r="D10" i="1" s="1"/>
  <c r="C11" i="1"/>
  <c r="C10" i="1" s="1"/>
</calcChain>
</file>

<file path=xl/sharedStrings.xml><?xml version="1.0" encoding="utf-8"?>
<sst xmlns="http://schemas.openxmlformats.org/spreadsheetml/2006/main" count="205" uniqueCount="205">
  <si>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</si>
  <si>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</si>
  <si>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</si>
  <si>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</si>
  <si>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</si>
  <si>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Всего</t>
  </si>
  <si>
    <t>100 00000 00 0000 000</t>
  </si>
  <si>
    <t>ДОХОДЫ</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</si>
  <si>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</si>
  <si>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</si>
  <si>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</si>
  <si>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</si>
  <si>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</si>
  <si>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</si>
  <si>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</si>
  <si>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</si>
  <si>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</si>
  <si>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</si>
  <si>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</si>
  <si>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</si>
  <si>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</si>
  <si>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</si>
  <si>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</si>
  <si>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</si>
  <si>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</si>
  <si>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</si>
  <si>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</si>
  <si>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</si>
  <si>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</si>
  <si>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</si>
  <si>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</si>
  <si>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</si>
  <si>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105 01050 01 0000 110</t>
  </si>
  <si>
    <t>Минимальный налог, зачисляемый в бюджеты субъектов Российской Федерации</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</si>
  <si>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</si>
  <si>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</si>
  <si>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</si>
  <si>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</si>
  <si>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</si>
  <si>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</si>
  <si>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</si>
  <si>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</si>
  <si>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</si>
  <si>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</si>
  <si>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106 06032 04 0000 110</t>
  </si>
  <si>
    <t>Земельный налог с организаций, обладающих земельным участком, расположенным в границах городских округов</t>
  </si>
  <si>
    <t>106 06042 04 0000 110</t>
  </si>
  <si>
    <t>Земельный налог с физических лиц,   обладающих земельным участком,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</si>
  <si>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</si>
  <si>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</si>
  <si>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</si>
  <si>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</si>
  <si>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</si>
  <si>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</si>
  <si>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</si>
  <si>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</si>
  <si>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</si>
  <si>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</si>
  <si>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</si>
  <si>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</si>
  <si>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</si>
  <si>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</si>
  <si>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</si>
  <si>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</si>
  <si>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</si>
  <si>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</si>
  <si>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</si>
  <si>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</si>
  <si>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</si>
  <si>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</si>
  <si>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</si>
  <si>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</si>
  <si>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</si>
  <si>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</si>
  <si>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</si>
  <si>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</si>
  <si>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</si>
  <si>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</si>
  <si>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</si>
  <si>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112 01020 01 0000 120</t>
  </si>
  <si>
    <t>Плата за выбросы загрязняющих веществ в атмосферный воздух передвижными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</si>
  <si>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</si>
  <si>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</si>
  <si>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</si>
  <si>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</si>
  <si>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</si>
  <si>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</si>
  <si>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</si>
  <si>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</si>
  <si>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</si>
  <si>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</si>
  <si>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</si>
  <si>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</si>
  <si>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</si>
  <si>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</si>
  <si>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</si>
  <si>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</si>
  <si>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</si>
  <si>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</si>
  <si>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</si>
  <si>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</si>
  <si>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</si>
  <si>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</si>
  <si>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</si>
  <si>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</si>
  <si>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</si>
  <si>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</si>
  <si>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</si>
  <si>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</si>
  <si>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</si>
  <si>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</si>
  <si>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</si>
  <si>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</si>
  <si>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</si>
  <si>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</si>
  <si>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</si>
  <si>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</si>
  <si>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</si>
  <si>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</si>
  <si>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</si>
  <si>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2 00 00000 00 0000 000</t>
  </si>
  <si>
    <t>БЕЗВОЗМЕЗДНЫЕ ПОСТУПЛЕНИЯ</t>
  </si>
  <si>
    <t>Дотации бюджетам городских округов на выравнивание бюджетной обеспеченности</t>
  </si>
  <si>
    <t>202 15001 04 0000 151</t>
  </si>
  <si>
    <t>Дотации бюджетам городских округов на поддержку мер по обеспечению сбалансированности бюджетов</t>
  </si>
  <si>
    <t>202 15002 04 0000 151</t>
  </si>
  <si>
    <t>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</si>
  <si>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</si>
  <si>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202 35260 04 0000 151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</si>
  <si>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</si>
  <si>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проведение ремонта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</si>
  <si>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</si>
  <si>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202 35082 04 0000 151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</si>
  <si>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</si>
  <si>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202 30029 04 0000 151</t>
  </si>
  <si>
    <t>202 25555 04 0000 151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</si>
  <si>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</si>
  <si>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202 29998 04 0000 151</t>
  </si>
  <si>
    <t>Субсидия бюджетам городских округов на финансовое обеспечение отдельных полномочий</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</si>
  <si>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</si>
  <si>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</si>
  <si>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</si>
  <si>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</si>
  <si>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</si>
  <si>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</si>
  <si>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106 02000 02 0000 110</t>
  </si>
  <si>
    <t>Налог на имущество организаций</t>
  </si>
  <si>
    <t>207 04050 04 6240 180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</si>
  <si>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</si>
  <si>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111 00000 04 0000 120</t>
  </si>
  <si>
    <t>112 01000 01 0000 120</t>
  </si>
  <si>
    <t>202 29999 04 7248 151</t>
  </si>
  <si>
    <t>202 29999 04 7208 151</t>
  </si>
  <si>
    <t>202 29999 04 7211 151</t>
  </si>
  <si>
    <t>202 20216 04 7216 151</t>
  </si>
  <si>
    <t>Субсидии бюджетам городских округов на предоставление социальных выплат молодым семьям на приобретение (строительство) жилого помещения</t>
  </si>
  <si>
    <t>202 29999 04 7221 151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</si>
  <si>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</si>
  <si>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202 30024 04 7302 151</t>
  </si>
  <si>
    <t>202 30024 04 7303 151</t>
  </si>
  <si>
    <t>202 30024 04 7304 151</t>
  </si>
  <si>
    <t>202 30024 04 7305 151</t>
  </si>
  <si>
    <t>202 30024 04 7306 151</t>
  </si>
  <si>
    <t>202 30024 04 7308 151</t>
  </si>
  <si>
    <t>202 30024 04 7309 151</t>
  </si>
  <si>
    <t>202 30024 04 7310 151</t>
  </si>
  <si>
    <t>202 30024 04 7314 151</t>
  </si>
  <si>
    <t xml:space="preserve">202 30024 04 7316 151    </t>
  </si>
  <si>
    <t xml:space="preserve">202 30024 04 7317 151    </t>
  </si>
  <si>
    <t>202 30024 04 7318 151</t>
  </si>
  <si>
    <t>202 30024 04 7319 151</t>
  </si>
  <si>
    <t>202 30024 04 7321 151</t>
  </si>
  <si>
    <t>202 30024 04 7330 151</t>
  </si>
  <si>
    <t>202 30024 04 7331 151</t>
  </si>
  <si>
    <t>202 30024 04 7334 151</t>
  </si>
  <si>
    <t>202 29999 04 7220 151</t>
  </si>
  <si>
    <t>202 25560 04 0000 151</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</si>
  <si>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</si>
  <si>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</si>
  <si>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</si>
  <si>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</si>
  <si>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</si>
  <si>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</si>
  <si>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</si>
  <si>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</si>
  <si>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</si>
  <si>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</si>
  <si>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</si>
  <si>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</si>
  <si>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</si>
  <si>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</si>
  <si>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</si>
  <si>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</si>
  <si>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</si>
  <si>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</si>
  <si>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</si>
  <si>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</si>
  <si>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202 30024 04 7315 151</t>
  </si>
  <si>
    <t>202 30024 04 7336 151</t>
  </si>
  <si>
    <t>Сумма</t>
  </si>
  <si>
    <t>2019 год</t>
  </si>
  <si>
    <t>2020 год</t>
  </si>
  <si>
    <t>Поступления доходов в бюджет городского округа город Салават Республики Башкортостан на плановый период 2019 и 2020 годов</t>
  </si>
  <si>
    <t>202 20051 04 5511 151</t>
  </si>
  <si>
    <t>Приложение №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</si>
</sst>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 _₽_-;\-* #,##0.0\ _₽_-;_-* &quot;-&quot;??\ _₽_-;_-@_-"/>
  </numFmts>
  <fonts count="5" x14ac:knownFonts="1">
    <font>
      <sz val="10"/>
      <name val="Arial"/>
      <family val="2"/>
      <charset val="204"/>
    </font>
    <font>
      <sz val="10"/>
      <name val="Arial"/>
      <family val="2"/>
      <charset val="204"/>
    </font>
    <font>
      <sz val="10"/>
      <name val="Times New Roman"/>
      <family val="1"/>
      <charset val="204"/>
    </font>
    <font>
      <b/>
      <sz val="10"/>
      <name val="Times New Roman"/>
      <family val="1"/>
      <charset val="204"/>
    </font>
    <font>
      <i/>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right" vertical="center" wrapText="1"/>
    </xf>
    <xf numFmtId="0" fontId="3" fillId="0" borderId="0" xfId="0" applyFont="1" applyAlignment="1">
      <alignmen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64" fontId="2" fillId="0" borderId="1" xfId="1" applyNumberFormat="1" applyFont="1" applyBorder="1" applyAlignment="1">
      <alignment vertical="center"/>
    </xf>
    <xf numFmtId="0" fontId="2" fillId="0" borderId="1" xfId="0" applyFont="1" applyBorder="1" applyAlignment="1">
      <alignment vertical="top" wrapText="1"/>
    </xf>
    <xf numFmtId="164" fontId="2" fillId="0" borderId="1" xfId="1" applyNumberFormat="1" applyFont="1" applyBorder="1" applyAlignment="1">
      <alignment horizontal="center" vertical="center"/>
    </xf>
    <xf numFmtId="0" fontId="2" fillId="0" borderId="1" xfId="0" applyNumberFormat="1" applyFont="1" applyBorder="1" applyAlignment="1">
      <alignment vertical="top" wrapText="1"/>
    </xf>
    <xf numFmtId="0" fontId="2" fillId="3" borderId="1" xfId="0" applyNumberFormat="1" applyFont="1" applyFill="1" applyBorder="1" applyAlignment="1" applyProtection="1">
      <alignment vertical="top" wrapText="1"/>
      <protection locked="0"/>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center"/>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2"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vertical="top"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vertical="top" wrapText="1"/>
    </xf>
    <xf numFmtId="49" fontId="2" fillId="2" borderId="1" xfId="0" applyNumberFormat="1" applyFont="1" applyFill="1" applyBorder="1" applyAlignment="1">
      <alignment vertical="center" wrapText="1"/>
    </xf>
    <xf numFmtId="164"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164" fontId="2" fillId="0" borderId="1" xfId="1" applyNumberFormat="1" applyFont="1" applyFill="1" applyBorder="1" applyAlignment="1">
      <alignment horizontal="center" vertical="center" wrapText="1"/>
    </xf>
    <xf numFmtId="0" fontId="2" fillId="2" borderId="1" xfId="0" applyFont="1" applyFill="1" applyBorder="1" applyAlignment="1">
      <alignment vertical="top" wrapText="1"/>
    </xf>
    <xf numFmtId="164" fontId="2" fillId="0" borderId="1" xfId="1" applyNumberFormat="1" applyFont="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0" xfId="0" applyFont="1" applyAlignment="1">
      <alignmen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4" fontId="3" fillId="0" borderId="1" xfId="1" applyNumberFormat="1" applyFont="1" applyBorder="1" applyAlignment="1">
      <alignment vertical="center"/>
    </xf>
    <xf numFmtId="0" fontId="3" fillId="0" borderId="1" xfId="0" applyFont="1" applyBorder="1" applyAlignment="1">
      <alignmen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64" fontId="3" fillId="0" borderId="1" xfId="1" applyNumberFormat="1" applyFont="1" applyBorder="1" applyAlignment="1">
      <alignment horizontal="center" vertical="center"/>
    </xf>
    <xf numFmtId="0" fontId="2" fillId="0" borderId="0" xfId="0" applyFont="1" applyAlignment="1">
      <alignment horizontal="right" vertical="center" wrapText="1"/>
    </xf>
    <xf numFmtId="0" fontId="2" fillId="0" borderId="3" xfId="0" applyFont="1" applyBorder="1" applyAlignment="1">
      <alignment horizontal="right"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8"/>
  <sheetViews>
    <sheetView tabSelected="1" view="pageBreakPreview" zoomScale="110" zoomScaleNormal="112" zoomScaleSheetLayoutView="110" workbookViewId="0">
      <selection activeCell="B2" sqref="B2:D2"/>
    </sheetView>
  </sheetViews>
  <sheetFormatPr defaultRowHeight="12.75" x14ac:dyDescent="0.2"/>
  <cols>
    <col min="1" max="1" width="20.85546875" style="1" customWidth="1"/>
    <col min="2" max="2" width="38.7109375" style="34" customWidth="1"/>
    <col min="3" max="3" width="14.140625" style="1" customWidth="1"/>
    <col min="4" max="4" width="13.5703125" style="1" customWidth="1"/>
    <col min="5" max="16384" width="9.140625" style="1"/>
  </cols>
  <sheetData>
    <row r="1" spans="1:4" x14ac:dyDescent="0.2">
      <c r="B1" s="3"/>
      <c r="D1" s="2" t="s">
        <v>204</v>
      </c>
    </row>
    <row r="2" spans="1:4" x14ac:dyDescent="0.2">
      <c r="B2" s="42" t="s">
        <v>0</v>
      </c>
      <c r="C2" s="42"/>
      <c r="D2" s="42"/>
    </row>
    <row r="3" spans="1:4" x14ac:dyDescent="0.2">
      <c r="B3" s="42" t="s">
        <v>1</v>
      </c>
      <c r="C3" s="42"/>
      <c r="D3" s="42"/>
    </row>
    <row r="4" spans="1:4" x14ac:dyDescent="0.2">
      <c r="B4" s="3"/>
    </row>
    <row r="5" spans="1:4" s="4" customFormat="1" ht="40.5" customHeight="1" x14ac:dyDescent="0.2">
      <c r="A5" s="44" t="s">
        <v>202</v>
      </c>
      <c r="B5" s="44"/>
      <c r="C5" s="44"/>
      <c r="D5" s="44"/>
    </row>
    <row r="6" spans="1:4" s="4" customFormat="1" ht="14.25" customHeight="1" x14ac:dyDescent="0.2">
      <c r="A6" s="43" t="s">
        <v>2</v>
      </c>
      <c r="B6" s="43"/>
      <c r="C6" s="43"/>
      <c r="D6" s="43"/>
    </row>
    <row r="7" spans="1:4" s="4" customFormat="1" x14ac:dyDescent="0.2">
      <c r="A7" s="45" t="s">
        <v>3</v>
      </c>
      <c r="B7" s="45" t="s">
        <v>4</v>
      </c>
      <c r="C7" s="46" t="s">
        <v>199</v>
      </c>
      <c r="D7" s="46"/>
    </row>
    <row r="8" spans="1:4" s="4" customFormat="1" x14ac:dyDescent="0.2">
      <c r="A8" s="45"/>
      <c r="B8" s="45"/>
      <c r="C8" s="40" t="s">
        <v>200</v>
      </c>
      <c r="D8" s="40" t="s">
        <v>201</v>
      </c>
    </row>
    <row r="9" spans="1:4" s="4" customFormat="1" x14ac:dyDescent="0.2">
      <c r="A9" s="40">
        <v>1</v>
      </c>
      <c r="B9" s="39">
        <v>2</v>
      </c>
      <c r="C9" s="40">
        <v>3</v>
      </c>
      <c r="D9" s="40">
        <v>4</v>
      </c>
    </row>
    <row r="10" spans="1:4" s="4" customFormat="1" x14ac:dyDescent="0.2">
      <c r="A10" s="35"/>
      <c r="B10" s="36" t="s">
        <v>5</v>
      </c>
      <c r="C10" s="37">
        <f>C11+C73</f>
        <v>2102659</v>
      </c>
      <c r="D10" s="37">
        <f>D11+D73</f>
        <v>2126043.4000000004</v>
      </c>
    </row>
    <row r="11" spans="1:4" s="4" customFormat="1" x14ac:dyDescent="0.2">
      <c r="A11" s="35" t="s">
        <v>6</v>
      </c>
      <c r="B11" s="38" t="s">
        <v>7</v>
      </c>
      <c r="C11" s="37">
        <f>SUM(C40+C72)</f>
        <v>943773.9</v>
      </c>
      <c r="D11" s="37">
        <f>SUM(D40+D72)</f>
        <v>1018677</v>
      </c>
    </row>
    <row r="12" spans="1:4" x14ac:dyDescent="0.2">
      <c r="A12" s="5" t="s">
        <v>8</v>
      </c>
      <c r="B12" s="8" t="s">
        <v>9</v>
      </c>
      <c r="C12" s="7">
        <f>SUM(C13)</f>
        <v>455714.9</v>
      </c>
      <c r="D12" s="7">
        <f>SUM(D13)</f>
        <v>465049</v>
      </c>
    </row>
    <row r="13" spans="1:4" x14ac:dyDescent="0.2">
      <c r="A13" s="6" t="s">
        <v>10</v>
      </c>
      <c r="B13" s="8" t="s">
        <v>11</v>
      </c>
      <c r="C13" s="9">
        <f>SUM(C14+C15+C16+C17)</f>
        <v>455714.9</v>
      </c>
      <c r="D13" s="9">
        <f>SUM(D14+D15+D16+D17)</f>
        <v>465049</v>
      </c>
    </row>
    <row r="14" spans="1:4" ht="89.25" x14ac:dyDescent="0.2">
      <c r="A14" s="6" t="s">
        <v>12</v>
      </c>
      <c r="B14" s="10" t="s">
        <v>13</v>
      </c>
      <c r="C14" s="9">
        <f>391200.9+53613</f>
        <v>444813.9</v>
      </c>
      <c r="D14" s="9">
        <f>399000+54712</f>
        <v>453712</v>
      </c>
    </row>
    <row r="15" spans="1:4" ht="127.5" x14ac:dyDescent="0.2">
      <c r="A15" s="6" t="s">
        <v>14</v>
      </c>
      <c r="B15" s="10" t="s">
        <v>15</v>
      </c>
      <c r="C15" s="9">
        <v>1437</v>
      </c>
      <c r="D15" s="9">
        <v>1494</v>
      </c>
    </row>
    <row r="16" spans="1:4" ht="51" x14ac:dyDescent="0.2">
      <c r="A16" s="6" t="s">
        <v>16</v>
      </c>
      <c r="B16" s="8" t="s">
        <v>17</v>
      </c>
      <c r="C16" s="9">
        <v>9370</v>
      </c>
      <c r="D16" s="9">
        <v>9745</v>
      </c>
    </row>
    <row r="17" spans="1:4" ht="102" x14ac:dyDescent="0.2">
      <c r="A17" s="6" t="s">
        <v>139</v>
      </c>
      <c r="B17" s="11" t="s">
        <v>140</v>
      </c>
      <c r="C17" s="9">
        <v>94</v>
      </c>
      <c r="D17" s="9">
        <v>98</v>
      </c>
    </row>
    <row r="18" spans="1:4" ht="38.25" x14ac:dyDescent="0.2">
      <c r="A18" s="6" t="s">
        <v>18</v>
      </c>
      <c r="B18" s="8" t="s">
        <v>19</v>
      </c>
      <c r="C18" s="9">
        <f t="shared" ref="C18:D18" si="0">C19+C20+C21</f>
        <v>3968</v>
      </c>
      <c r="D18" s="9">
        <f t="shared" si="0"/>
        <v>4022</v>
      </c>
    </row>
    <row r="19" spans="1:4" ht="76.5" x14ac:dyDescent="0.2">
      <c r="A19" s="6" t="s">
        <v>20</v>
      </c>
      <c r="B19" s="8" t="s">
        <v>21</v>
      </c>
      <c r="C19" s="9">
        <v>1105</v>
      </c>
      <c r="D19" s="9">
        <v>1120</v>
      </c>
    </row>
    <row r="20" spans="1:4" ht="102" x14ac:dyDescent="0.2">
      <c r="A20" s="6" t="s">
        <v>22</v>
      </c>
      <c r="B20" s="8" t="s">
        <v>23</v>
      </c>
      <c r="C20" s="9">
        <v>12</v>
      </c>
      <c r="D20" s="9">
        <v>12</v>
      </c>
    </row>
    <row r="21" spans="1:4" ht="76.5" x14ac:dyDescent="0.2">
      <c r="A21" s="6" t="s">
        <v>24</v>
      </c>
      <c r="B21" s="8" t="s">
        <v>25</v>
      </c>
      <c r="C21" s="9">
        <v>2851</v>
      </c>
      <c r="D21" s="9">
        <v>2890</v>
      </c>
    </row>
    <row r="22" spans="1:4" x14ac:dyDescent="0.2">
      <c r="A22" s="6" t="s">
        <v>26</v>
      </c>
      <c r="B22" s="12" t="s">
        <v>27</v>
      </c>
      <c r="C22" s="9">
        <f t="shared" ref="C22:D22" si="1">C23+C24+C28+C26+C25+C27</f>
        <v>74334</v>
      </c>
      <c r="D22" s="9">
        <f t="shared" si="1"/>
        <v>72641</v>
      </c>
    </row>
    <row r="23" spans="1:4" ht="38.25" x14ac:dyDescent="0.2">
      <c r="A23" s="6" t="s">
        <v>28</v>
      </c>
      <c r="B23" s="12" t="s">
        <v>29</v>
      </c>
      <c r="C23" s="9">
        <v>7760</v>
      </c>
      <c r="D23" s="9">
        <v>7994</v>
      </c>
    </row>
    <row r="24" spans="1:4" ht="51" x14ac:dyDescent="0.2">
      <c r="A24" s="6" t="s">
        <v>30</v>
      </c>
      <c r="B24" s="12" t="s">
        <v>31</v>
      </c>
      <c r="C24" s="9">
        <v>2376</v>
      </c>
      <c r="D24" s="9">
        <v>2449</v>
      </c>
    </row>
    <row r="25" spans="1:4" ht="25.5" x14ac:dyDescent="0.2">
      <c r="A25" s="13" t="s">
        <v>32</v>
      </c>
      <c r="B25" s="14" t="s">
        <v>33</v>
      </c>
      <c r="C25" s="9">
        <v>682</v>
      </c>
      <c r="D25" s="9">
        <v>682</v>
      </c>
    </row>
    <row r="26" spans="1:4" ht="25.5" x14ac:dyDescent="0.2">
      <c r="A26" s="6" t="s">
        <v>34</v>
      </c>
      <c r="B26" s="8" t="s">
        <v>35</v>
      </c>
      <c r="C26" s="9">
        <v>55000</v>
      </c>
      <c r="D26" s="9">
        <v>53000</v>
      </c>
    </row>
    <row r="27" spans="1:4" x14ac:dyDescent="0.2">
      <c r="A27" s="6" t="s">
        <v>36</v>
      </c>
      <c r="B27" s="8" t="s">
        <v>37</v>
      </c>
      <c r="C27" s="9">
        <v>16</v>
      </c>
      <c r="D27" s="9">
        <v>16</v>
      </c>
    </row>
    <row r="28" spans="1:4" ht="38.25" x14ac:dyDescent="0.2">
      <c r="A28" s="6" t="s">
        <v>38</v>
      </c>
      <c r="B28" s="8" t="s">
        <v>39</v>
      </c>
      <c r="C28" s="9">
        <v>8500</v>
      </c>
      <c r="D28" s="9">
        <v>8500</v>
      </c>
    </row>
    <row r="29" spans="1:4" x14ac:dyDescent="0.2">
      <c r="A29" s="6" t="s">
        <v>40</v>
      </c>
      <c r="B29" s="12" t="s">
        <v>41</v>
      </c>
      <c r="C29" s="9">
        <f t="shared" ref="C29:D29" si="2">SUM(C30+C31+C33+C32)</f>
        <v>69944</v>
      </c>
      <c r="D29" s="9">
        <f t="shared" si="2"/>
        <v>141554</v>
      </c>
    </row>
    <row r="30" spans="1:4" x14ac:dyDescent="0.2">
      <c r="A30" s="15" t="s">
        <v>145</v>
      </c>
      <c r="B30" s="12" t="s">
        <v>146</v>
      </c>
      <c r="C30" s="9">
        <f>46186+1053</f>
        <v>47239</v>
      </c>
      <c r="D30" s="9">
        <f>47711+1053</f>
        <v>48764</v>
      </c>
    </row>
    <row r="31" spans="1:4" ht="51" x14ac:dyDescent="0.2">
      <c r="A31" s="6" t="s">
        <v>42</v>
      </c>
      <c r="B31" s="8" t="s">
        <v>43</v>
      </c>
      <c r="C31" s="9">
        <v>20000</v>
      </c>
      <c r="D31" s="9">
        <v>25000</v>
      </c>
    </row>
    <row r="32" spans="1:4" ht="38.25" x14ac:dyDescent="0.2">
      <c r="A32" s="6" t="s">
        <v>44</v>
      </c>
      <c r="B32" s="8" t="s">
        <v>45</v>
      </c>
      <c r="C32" s="9">
        <v>2705</v>
      </c>
      <c r="D32" s="9">
        <v>2790</v>
      </c>
    </row>
    <row r="33" spans="1:4" ht="51" x14ac:dyDescent="0.2">
      <c r="A33" s="6" t="s">
        <v>46</v>
      </c>
      <c r="B33" s="8" t="s">
        <v>47</v>
      </c>
      <c r="C33" s="16">
        <v>0</v>
      </c>
      <c r="D33" s="9">
        <v>65000</v>
      </c>
    </row>
    <row r="34" spans="1:4" x14ac:dyDescent="0.2">
      <c r="A34" s="6" t="s">
        <v>48</v>
      </c>
      <c r="B34" s="8" t="s">
        <v>49</v>
      </c>
      <c r="C34" s="9">
        <f t="shared" ref="C34:D34" si="3">C35</f>
        <v>102</v>
      </c>
      <c r="D34" s="9">
        <f t="shared" si="3"/>
        <v>102</v>
      </c>
    </row>
    <row r="35" spans="1:4" ht="25.5" x14ac:dyDescent="0.2">
      <c r="A35" s="17" t="s">
        <v>50</v>
      </c>
      <c r="B35" s="8" t="s">
        <v>51</v>
      </c>
      <c r="C35" s="9">
        <v>102</v>
      </c>
      <c r="D35" s="9">
        <v>102</v>
      </c>
    </row>
    <row r="36" spans="1:4" x14ac:dyDescent="0.2">
      <c r="A36" s="6" t="s">
        <v>52</v>
      </c>
      <c r="B36" s="12" t="s">
        <v>53</v>
      </c>
      <c r="C36" s="9">
        <f t="shared" ref="C36:D36" si="4">SUM(C37+C38+C39)</f>
        <v>15085</v>
      </c>
      <c r="D36" s="9">
        <f t="shared" si="4"/>
        <v>15088</v>
      </c>
    </row>
    <row r="37" spans="1:4" ht="63.75" x14ac:dyDescent="0.2">
      <c r="A37" s="6" t="s">
        <v>54</v>
      </c>
      <c r="B37" s="8" t="s">
        <v>55</v>
      </c>
      <c r="C37" s="9">
        <v>15000</v>
      </c>
      <c r="D37" s="9">
        <v>15000</v>
      </c>
    </row>
    <row r="38" spans="1:4" ht="38.25" x14ac:dyDescent="0.2">
      <c r="A38" s="6" t="s">
        <v>56</v>
      </c>
      <c r="B38" s="8" t="s">
        <v>57</v>
      </c>
      <c r="C38" s="9">
        <v>60</v>
      </c>
      <c r="D38" s="9">
        <v>63</v>
      </c>
    </row>
    <row r="39" spans="1:4" ht="102" x14ac:dyDescent="0.2">
      <c r="A39" s="6" t="s">
        <v>58</v>
      </c>
      <c r="B39" s="10" t="s">
        <v>59</v>
      </c>
      <c r="C39" s="9">
        <v>25</v>
      </c>
      <c r="D39" s="9">
        <v>25</v>
      </c>
    </row>
    <row r="40" spans="1:4" x14ac:dyDescent="0.2">
      <c r="A40" s="18"/>
      <c r="B40" s="8" t="s">
        <v>60</v>
      </c>
      <c r="C40" s="9">
        <f t="shared" ref="C40:D40" si="5">SUM(C12+C18+C22+C29+C34+C36)</f>
        <v>619147.9</v>
      </c>
      <c r="D40" s="9">
        <f t="shared" si="5"/>
        <v>698456</v>
      </c>
    </row>
    <row r="41" spans="1:4" ht="38.25" x14ac:dyDescent="0.2">
      <c r="A41" s="6" t="s">
        <v>149</v>
      </c>
      <c r="B41" s="8" t="s">
        <v>61</v>
      </c>
      <c r="C41" s="9">
        <f t="shared" ref="C41:D41" si="6">SUM(C42:C48)</f>
        <v>222719</v>
      </c>
      <c r="D41" s="9">
        <f t="shared" si="6"/>
        <v>224645</v>
      </c>
    </row>
    <row r="42" spans="1:4" ht="89.25" x14ac:dyDescent="0.2">
      <c r="A42" s="6" t="s">
        <v>62</v>
      </c>
      <c r="B42" s="10" t="s">
        <v>63</v>
      </c>
      <c r="C42" s="9">
        <v>160000</v>
      </c>
      <c r="D42" s="9">
        <v>160000</v>
      </c>
    </row>
    <row r="43" spans="1:4" ht="89.25" x14ac:dyDescent="0.2">
      <c r="A43" s="6" t="s">
        <v>64</v>
      </c>
      <c r="B43" s="8" t="s">
        <v>65</v>
      </c>
      <c r="C43" s="9">
        <v>1600</v>
      </c>
      <c r="D43" s="9">
        <v>1700</v>
      </c>
    </row>
    <row r="44" spans="1:4" ht="76.5" x14ac:dyDescent="0.2">
      <c r="A44" s="6" t="s">
        <v>66</v>
      </c>
      <c r="B44" s="8" t="s">
        <v>67</v>
      </c>
      <c r="C44" s="9">
        <v>18</v>
      </c>
      <c r="D44" s="9">
        <v>19</v>
      </c>
    </row>
    <row r="45" spans="1:4" ht="38.25" x14ac:dyDescent="0.2">
      <c r="A45" s="6" t="s">
        <v>68</v>
      </c>
      <c r="B45" s="8" t="s">
        <v>69</v>
      </c>
      <c r="C45" s="9">
        <v>52500</v>
      </c>
      <c r="D45" s="9">
        <v>55000</v>
      </c>
    </row>
    <row r="46" spans="1:4" ht="63.75" x14ac:dyDescent="0.2">
      <c r="A46" s="6" t="s">
        <v>70</v>
      </c>
      <c r="B46" s="8" t="s">
        <v>71</v>
      </c>
      <c r="C46" s="9">
        <v>3000</v>
      </c>
      <c r="D46" s="9">
        <v>3000</v>
      </c>
    </row>
    <row r="47" spans="1:4" ht="51" x14ac:dyDescent="0.2">
      <c r="A47" s="6" t="s">
        <v>72</v>
      </c>
      <c r="B47" s="8" t="s">
        <v>73</v>
      </c>
      <c r="C47" s="9">
        <v>1104</v>
      </c>
      <c r="D47" s="9">
        <v>1104</v>
      </c>
    </row>
    <row r="48" spans="1:4" ht="89.25" x14ac:dyDescent="0.2">
      <c r="A48" s="19" t="s">
        <v>74</v>
      </c>
      <c r="B48" s="20" t="s">
        <v>75</v>
      </c>
      <c r="C48" s="9">
        <v>4497</v>
      </c>
      <c r="D48" s="9">
        <v>3822</v>
      </c>
    </row>
    <row r="49" spans="1:4" ht="25.5" x14ac:dyDescent="0.2">
      <c r="A49" s="6" t="s">
        <v>150</v>
      </c>
      <c r="B49" s="8" t="s">
        <v>76</v>
      </c>
      <c r="C49" s="9">
        <f>C50+C51+C52+C53+C54</f>
        <v>10239</v>
      </c>
      <c r="D49" s="9">
        <f>D50+D51+D52+D53+D54</f>
        <v>10239</v>
      </c>
    </row>
    <row r="50" spans="1:4" ht="38.25" x14ac:dyDescent="0.2">
      <c r="A50" s="6" t="s">
        <v>77</v>
      </c>
      <c r="B50" s="8" t="s">
        <v>78</v>
      </c>
      <c r="C50" s="9">
        <v>1205</v>
      </c>
      <c r="D50" s="9">
        <v>1205</v>
      </c>
    </row>
    <row r="51" spans="1:4" ht="38.25" x14ac:dyDescent="0.2">
      <c r="A51" s="6" t="s">
        <v>79</v>
      </c>
      <c r="B51" s="8" t="s">
        <v>80</v>
      </c>
      <c r="C51" s="9">
        <v>30</v>
      </c>
      <c r="D51" s="9">
        <v>30</v>
      </c>
    </row>
    <row r="52" spans="1:4" ht="25.5" x14ac:dyDescent="0.2">
      <c r="A52" s="6" t="s">
        <v>81</v>
      </c>
      <c r="B52" s="8" t="s">
        <v>82</v>
      </c>
      <c r="C52" s="9">
        <v>1</v>
      </c>
      <c r="D52" s="9">
        <v>1</v>
      </c>
    </row>
    <row r="53" spans="1:4" ht="25.5" x14ac:dyDescent="0.2">
      <c r="A53" s="6" t="s">
        <v>83</v>
      </c>
      <c r="B53" s="8" t="s">
        <v>84</v>
      </c>
      <c r="C53" s="9">
        <v>9000</v>
      </c>
      <c r="D53" s="9">
        <v>9000</v>
      </c>
    </row>
    <row r="54" spans="1:4" ht="51" x14ac:dyDescent="0.2">
      <c r="A54" s="6" t="s">
        <v>141</v>
      </c>
      <c r="B54" s="8" t="s">
        <v>142</v>
      </c>
      <c r="C54" s="9">
        <v>3</v>
      </c>
      <c r="D54" s="9">
        <v>3</v>
      </c>
    </row>
    <row r="55" spans="1:4" ht="25.5" x14ac:dyDescent="0.2">
      <c r="A55" s="6" t="s">
        <v>85</v>
      </c>
      <c r="B55" s="8" t="s">
        <v>86</v>
      </c>
      <c r="C55" s="9">
        <f t="shared" ref="C55:D55" si="7">SUM(C56:C56)</f>
        <v>4100</v>
      </c>
      <c r="D55" s="9">
        <f t="shared" si="7"/>
        <v>4100</v>
      </c>
    </row>
    <row r="56" spans="1:4" ht="38.25" x14ac:dyDescent="0.2">
      <c r="A56" s="6" t="s">
        <v>87</v>
      </c>
      <c r="B56" s="8" t="s">
        <v>88</v>
      </c>
      <c r="C56" s="9">
        <v>4100</v>
      </c>
      <c r="D56" s="9">
        <v>4100</v>
      </c>
    </row>
    <row r="57" spans="1:4" ht="25.5" x14ac:dyDescent="0.2">
      <c r="A57" s="6" t="s">
        <v>89</v>
      </c>
      <c r="B57" s="8" t="s">
        <v>90</v>
      </c>
      <c r="C57" s="9">
        <f t="shared" ref="C57:D57" si="8">SUM(C59+C58)</f>
        <v>80498</v>
      </c>
      <c r="D57" s="9">
        <f t="shared" si="8"/>
        <v>74153</v>
      </c>
    </row>
    <row r="58" spans="1:4" s="23" customFormat="1" ht="102" x14ac:dyDescent="0.2">
      <c r="A58" s="21" t="s">
        <v>91</v>
      </c>
      <c r="B58" s="22" t="s">
        <v>92</v>
      </c>
      <c r="C58" s="9">
        <v>70498</v>
      </c>
      <c r="D58" s="9">
        <v>64153</v>
      </c>
    </row>
    <row r="59" spans="1:4" ht="51" x14ac:dyDescent="0.2">
      <c r="A59" s="6" t="s">
        <v>93</v>
      </c>
      <c r="B59" s="8" t="s">
        <v>94</v>
      </c>
      <c r="C59" s="9">
        <v>10000</v>
      </c>
      <c r="D59" s="9">
        <v>10000</v>
      </c>
    </row>
    <row r="60" spans="1:4" x14ac:dyDescent="0.2">
      <c r="A60" s="6" t="s">
        <v>95</v>
      </c>
      <c r="B60" s="8" t="s">
        <v>96</v>
      </c>
      <c r="C60" s="9">
        <f t="shared" ref="C60:D60" si="9">SUM(C61:C71)</f>
        <v>7070</v>
      </c>
      <c r="D60" s="9">
        <f t="shared" si="9"/>
        <v>7084</v>
      </c>
    </row>
    <row r="61" spans="1:4" ht="76.5" x14ac:dyDescent="0.2">
      <c r="A61" s="6" t="s">
        <v>97</v>
      </c>
      <c r="B61" s="10" t="s">
        <v>98</v>
      </c>
      <c r="C61" s="9">
        <v>70</v>
      </c>
      <c r="D61" s="9">
        <v>70</v>
      </c>
    </row>
    <row r="62" spans="1:4" ht="63.75" x14ac:dyDescent="0.2">
      <c r="A62" s="6" t="s">
        <v>99</v>
      </c>
      <c r="B62" s="8" t="s">
        <v>100</v>
      </c>
      <c r="C62" s="9">
        <v>25</v>
      </c>
      <c r="D62" s="9">
        <v>25</v>
      </c>
    </row>
    <row r="63" spans="1:4" ht="63.75" x14ac:dyDescent="0.2">
      <c r="A63" s="6" t="s">
        <v>101</v>
      </c>
      <c r="B63" s="8" t="s">
        <v>102</v>
      </c>
      <c r="C63" s="9">
        <v>21</v>
      </c>
      <c r="D63" s="9">
        <v>21</v>
      </c>
    </row>
    <row r="64" spans="1:4" ht="63.75" x14ac:dyDescent="0.2">
      <c r="A64" s="6" t="s">
        <v>103</v>
      </c>
      <c r="B64" s="8" t="s">
        <v>104</v>
      </c>
      <c r="C64" s="9">
        <v>1010</v>
      </c>
      <c r="D64" s="9">
        <v>1010</v>
      </c>
    </row>
    <row r="65" spans="1:4" ht="38.25" x14ac:dyDescent="0.2">
      <c r="A65" s="6" t="s">
        <v>105</v>
      </c>
      <c r="B65" s="8" t="s">
        <v>106</v>
      </c>
      <c r="C65" s="9">
        <v>400</v>
      </c>
      <c r="D65" s="9">
        <v>400</v>
      </c>
    </row>
    <row r="66" spans="1:4" ht="25.5" x14ac:dyDescent="0.2">
      <c r="A66" s="6" t="s">
        <v>107</v>
      </c>
      <c r="B66" s="8" t="s">
        <v>108</v>
      </c>
      <c r="C66" s="9">
        <v>250</v>
      </c>
      <c r="D66" s="9">
        <v>250</v>
      </c>
    </row>
    <row r="67" spans="1:4" ht="63.75" x14ac:dyDescent="0.2">
      <c r="A67" s="6" t="s">
        <v>109</v>
      </c>
      <c r="B67" s="8" t="s">
        <v>110</v>
      </c>
      <c r="C67" s="9">
        <v>550</v>
      </c>
      <c r="D67" s="9">
        <v>550</v>
      </c>
    </row>
    <row r="68" spans="1:4" ht="63.75" x14ac:dyDescent="0.2">
      <c r="A68" s="6" t="s">
        <v>111</v>
      </c>
      <c r="B68" s="8" t="s">
        <v>112</v>
      </c>
      <c r="C68" s="9">
        <v>125</v>
      </c>
      <c r="D68" s="9">
        <v>125</v>
      </c>
    </row>
    <row r="69" spans="1:4" ht="38.25" x14ac:dyDescent="0.2">
      <c r="A69" s="6" t="s">
        <v>113</v>
      </c>
      <c r="B69" s="8" t="s">
        <v>114</v>
      </c>
      <c r="C69" s="9">
        <v>16</v>
      </c>
      <c r="D69" s="9">
        <v>16</v>
      </c>
    </row>
    <row r="70" spans="1:4" ht="76.5" x14ac:dyDescent="0.2">
      <c r="A70" s="6" t="s">
        <v>115</v>
      </c>
      <c r="B70" s="8" t="s">
        <v>116</v>
      </c>
      <c r="C70" s="9">
        <v>250</v>
      </c>
      <c r="D70" s="9">
        <v>250</v>
      </c>
    </row>
    <row r="71" spans="1:4" ht="51" x14ac:dyDescent="0.2">
      <c r="A71" s="6" t="s">
        <v>117</v>
      </c>
      <c r="B71" s="8" t="s">
        <v>118</v>
      </c>
      <c r="C71" s="9">
        <v>4353</v>
      </c>
      <c r="D71" s="9">
        <v>4367</v>
      </c>
    </row>
    <row r="72" spans="1:4" x14ac:dyDescent="0.2">
      <c r="A72" s="24"/>
      <c r="B72" s="25" t="s">
        <v>119</v>
      </c>
      <c r="C72" s="9">
        <f t="shared" ref="C72:D72" si="10">C60+C57+C55+C49+C41</f>
        <v>324626</v>
      </c>
      <c r="D72" s="9">
        <f t="shared" si="10"/>
        <v>320221</v>
      </c>
    </row>
    <row r="73" spans="1:4" s="4" customFormat="1" x14ac:dyDescent="0.2">
      <c r="A73" s="36" t="s">
        <v>120</v>
      </c>
      <c r="B73" s="38" t="s">
        <v>121</v>
      </c>
      <c r="C73" s="41">
        <f>SUM(C74:C108)</f>
        <v>1158885.1000000001</v>
      </c>
      <c r="D73" s="41">
        <f>SUM(D74:D108)</f>
        <v>1107366.4000000001</v>
      </c>
    </row>
    <row r="74" spans="1:4" ht="25.5" x14ac:dyDescent="0.2">
      <c r="A74" s="26" t="s">
        <v>123</v>
      </c>
      <c r="B74" s="22" t="s">
        <v>122</v>
      </c>
      <c r="C74" s="27">
        <v>50514</v>
      </c>
      <c r="D74" s="27">
        <v>45249.5</v>
      </c>
    </row>
    <row r="75" spans="1:4" ht="38.25" x14ac:dyDescent="0.2">
      <c r="A75" s="26" t="s">
        <v>125</v>
      </c>
      <c r="B75" s="22" t="s">
        <v>124</v>
      </c>
      <c r="C75" s="27">
        <v>87045.1</v>
      </c>
      <c r="D75" s="27">
        <v>37306.5</v>
      </c>
    </row>
    <row r="76" spans="1:4" ht="63.75" x14ac:dyDescent="0.2">
      <c r="A76" s="26" t="s">
        <v>135</v>
      </c>
      <c r="B76" s="22" t="s">
        <v>136</v>
      </c>
      <c r="C76" s="27">
        <f>36109.4-523.1-3836.2+1713</f>
        <v>33463.100000000006</v>
      </c>
      <c r="D76" s="27">
        <f>36109.4-523.1-3836.2+1713</f>
        <v>33463.100000000006</v>
      </c>
    </row>
    <row r="77" spans="1:4" ht="76.5" x14ac:dyDescent="0.2">
      <c r="A77" s="28" t="s">
        <v>154</v>
      </c>
      <c r="B77" s="22" t="s">
        <v>177</v>
      </c>
      <c r="C77" s="29">
        <v>82048</v>
      </c>
      <c r="D77" s="29">
        <v>85219</v>
      </c>
    </row>
    <row r="78" spans="1:4" ht="38.25" x14ac:dyDescent="0.2">
      <c r="A78" s="28" t="s">
        <v>137</v>
      </c>
      <c r="B78" s="22" t="s">
        <v>138</v>
      </c>
      <c r="C78" s="27">
        <v>2336.3000000000002</v>
      </c>
      <c r="D78" s="27">
        <v>2336.3000000000002</v>
      </c>
    </row>
    <row r="79" spans="1:4" ht="76.5" x14ac:dyDescent="0.2">
      <c r="A79" s="28" t="s">
        <v>153</v>
      </c>
      <c r="B79" s="22" t="s">
        <v>126</v>
      </c>
      <c r="C79" s="27">
        <v>916.8</v>
      </c>
      <c r="D79" s="27">
        <v>916.8</v>
      </c>
    </row>
    <row r="80" spans="1:4" ht="76.5" x14ac:dyDescent="0.2">
      <c r="A80" s="28" t="s">
        <v>203</v>
      </c>
      <c r="B80" s="22" t="s">
        <v>178</v>
      </c>
      <c r="C80" s="27">
        <v>1432.1</v>
      </c>
      <c r="D80" s="27">
        <v>961.6</v>
      </c>
    </row>
    <row r="81" spans="1:4" ht="51" x14ac:dyDescent="0.2">
      <c r="A81" s="15" t="s">
        <v>151</v>
      </c>
      <c r="B81" s="30" t="s">
        <v>179</v>
      </c>
      <c r="C81" s="27">
        <v>32100</v>
      </c>
      <c r="D81" s="27">
        <v>32100</v>
      </c>
    </row>
    <row r="82" spans="1:4" ht="51" x14ac:dyDescent="0.2">
      <c r="A82" s="26" t="s">
        <v>175</v>
      </c>
      <c r="B82" s="22" t="s">
        <v>155</v>
      </c>
      <c r="C82" s="27">
        <v>6716.7</v>
      </c>
      <c r="D82" s="27">
        <v>6716.7</v>
      </c>
    </row>
    <row r="83" spans="1:4" ht="51" x14ac:dyDescent="0.2">
      <c r="A83" s="26" t="s">
        <v>156</v>
      </c>
      <c r="B83" s="22" t="s">
        <v>180</v>
      </c>
      <c r="C83" s="27">
        <v>1506</v>
      </c>
      <c r="D83" s="27">
        <v>1506</v>
      </c>
    </row>
    <row r="84" spans="1:4" ht="76.5" x14ac:dyDescent="0.2">
      <c r="A84" s="26" t="s">
        <v>152</v>
      </c>
      <c r="B84" s="22" t="s">
        <v>143</v>
      </c>
      <c r="C84" s="27">
        <v>1377</v>
      </c>
      <c r="D84" s="27">
        <v>1377</v>
      </c>
    </row>
    <row r="85" spans="1:4" ht="38.25" x14ac:dyDescent="0.2">
      <c r="A85" s="26" t="s">
        <v>176</v>
      </c>
      <c r="B85" s="22" t="s">
        <v>144</v>
      </c>
      <c r="C85" s="27">
        <f>2866.2-2-15.2+174.3-2507.1+2507.1</f>
        <v>3023.3</v>
      </c>
      <c r="D85" s="27">
        <f>2866.2-2-15.2+174.3-2507.1+2507.1</f>
        <v>3023.3</v>
      </c>
    </row>
    <row r="86" spans="1:4" ht="76.5" x14ac:dyDescent="0.2">
      <c r="A86" s="28" t="s">
        <v>167</v>
      </c>
      <c r="B86" s="22" t="s">
        <v>181</v>
      </c>
      <c r="C86" s="31">
        <f>4551.2</f>
        <v>4551.2</v>
      </c>
      <c r="D86" s="31">
        <f>4554.8</f>
        <v>4554.8</v>
      </c>
    </row>
    <row r="87" spans="1:4" ht="102" x14ac:dyDescent="0.2">
      <c r="A87" s="28" t="s">
        <v>168</v>
      </c>
      <c r="B87" s="22" t="s">
        <v>182</v>
      </c>
      <c r="C87" s="31">
        <v>373.3</v>
      </c>
      <c r="D87" s="31">
        <v>373.3</v>
      </c>
    </row>
    <row r="88" spans="1:4" ht="76.5" x14ac:dyDescent="0.2">
      <c r="A88" s="28" t="s">
        <v>163</v>
      </c>
      <c r="B88" s="22" t="s">
        <v>183</v>
      </c>
      <c r="C88" s="31">
        <v>2248.9</v>
      </c>
      <c r="D88" s="31">
        <v>2309.8000000000002</v>
      </c>
    </row>
    <row r="89" spans="1:4" ht="51" x14ac:dyDescent="0.2">
      <c r="A89" s="28" t="s">
        <v>164</v>
      </c>
      <c r="B89" s="22" t="s">
        <v>184</v>
      </c>
      <c r="C89" s="31">
        <v>554.70000000000005</v>
      </c>
      <c r="D89" s="31">
        <v>569.79999999999995</v>
      </c>
    </row>
    <row r="90" spans="1:4" ht="51" x14ac:dyDescent="0.2">
      <c r="A90" s="28" t="s">
        <v>162</v>
      </c>
      <c r="B90" s="22" t="s">
        <v>185</v>
      </c>
      <c r="C90" s="31">
        <v>5615.8</v>
      </c>
      <c r="D90" s="31">
        <v>5800.3</v>
      </c>
    </row>
    <row r="91" spans="1:4" ht="267.75" x14ac:dyDescent="0.2">
      <c r="A91" s="28" t="s">
        <v>158</v>
      </c>
      <c r="B91" s="22" t="s">
        <v>157</v>
      </c>
      <c r="C91" s="31">
        <f>235132.4</f>
        <v>235132.4</v>
      </c>
      <c r="D91" s="31">
        <f>235132.4</f>
        <v>235132.4</v>
      </c>
    </row>
    <row r="92" spans="1:4" ht="293.25" x14ac:dyDescent="0.2">
      <c r="A92" s="28" t="s">
        <v>172</v>
      </c>
      <c r="B92" s="22" t="s">
        <v>186</v>
      </c>
      <c r="C92" s="31">
        <f>74486.1</f>
        <v>74486.100000000006</v>
      </c>
      <c r="D92" s="31">
        <f>74486.1</f>
        <v>74486.100000000006</v>
      </c>
    </row>
    <row r="93" spans="1:4" ht="280.5" x14ac:dyDescent="0.2">
      <c r="A93" s="15" t="s">
        <v>159</v>
      </c>
      <c r="B93" s="22" t="s">
        <v>187</v>
      </c>
      <c r="C93" s="31">
        <v>4552</v>
      </c>
      <c r="D93" s="31">
        <v>4552</v>
      </c>
    </row>
    <row r="94" spans="1:4" ht="229.5" x14ac:dyDescent="0.2">
      <c r="A94" s="15" t="s">
        <v>160</v>
      </c>
      <c r="B94" s="22" t="s">
        <v>188</v>
      </c>
      <c r="C94" s="31">
        <f>370167</f>
        <v>370167</v>
      </c>
      <c r="D94" s="31">
        <f>370167</f>
        <v>370167</v>
      </c>
    </row>
    <row r="95" spans="1:4" ht="267.75" x14ac:dyDescent="0.2">
      <c r="A95" s="15" t="s">
        <v>173</v>
      </c>
      <c r="B95" s="22" t="s">
        <v>189</v>
      </c>
      <c r="C95" s="31">
        <v>41453.800000000003</v>
      </c>
      <c r="D95" s="31">
        <v>41453.800000000003</v>
      </c>
    </row>
    <row r="96" spans="1:4" ht="242.25" x14ac:dyDescent="0.2">
      <c r="A96" s="15" t="s">
        <v>161</v>
      </c>
      <c r="B96" s="30" t="s">
        <v>129</v>
      </c>
      <c r="C96" s="31">
        <v>13784</v>
      </c>
      <c r="D96" s="31">
        <v>13784</v>
      </c>
    </row>
    <row r="97" spans="1:4" ht="114.75" x14ac:dyDescent="0.2">
      <c r="A97" s="28" t="s">
        <v>171</v>
      </c>
      <c r="B97" s="30" t="s">
        <v>130</v>
      </c>
      <c r="C97" s="31">
        <v>100</v>
      </c>
      <c r="D97" s="31">
        <v>150</v>
      </c>
    </row>
    <row r="98" spans="1:4" ht="242.25" x14ac:dyDescent="0.2">
      <c r="A98" s="32" t="s">
        <v>197</v>
      </c>
      <c r="B98" s="33" t="s">
        <v>131</v>
      </c>
      <c r="C98" s="31">
        <v>34825</v>
      </c>
      <c r="D98" s="31">
        <v>34825</v>
      </c>
    </row>
    <row r="99" spans="1:4" ht="76.5" x14ac:dyDescent="0.2">
      <c r="A99" s="15" t="s">
        <v>170</v>
      </c>
      <c r="B99" s="30" t="s">
        <v>190</v>
      </c>
      <c r="C99" s="31">
        <v>24061.1</v>
      </c>
      <c r="D99" s="31">
        <v>24853.5</v>
      </c>
    </row>
    <row r="100" spans="1:4" ht="63.75" x14ac:dyDescent="0.2">
      <c r="A100" s="15" t="s">
        <v>169</v>
      </c>
      <c r="B100" s="30" t="s">
        <v>191</v>
      </c>
      <c r="C100" s="31">
        <v>2530.5</v>
      </c>
      <c r="D100" s="31">
        <v>2613.9</v>
      </c>
    </row>
    <row r="101" spans="1:4" ht="216.75" x14ac:dyDescent="0.2">
      <c r="A101" s="15" t="s">
        <v>165</v>
      </c>
      <c r="B101" s="30" t="s">
        <v>192</v>
      </c>
      <c r="C101" s="31">
        <v>480</v>
      </c>
      <c r="D101" s="31">
        <v>489.6</v>
      </c>
    </row>
    <row r="102" spans="1:4" ht="76.5" x14ac:dyDescent="0.2">
      <c r="A102" s="15" t="s">
        <v>166</v>
      </c>
      <c r="B102" s="30" t="s">
        <v>193</v>
      </c>
      <c r="C102" s="31">
        <v>48</v>
      </c>
      <c r="D102" s="31">
        <v>48</v>
      </c>
    </row>
    <row r="103" spans="1:4" ht="63.75" x14ac:dyDescent="0.2">
      <c r="A103" s="15" t="s">
        <v>174</v>
      </c>
      <c r="B103" s="30" t="s">
        <v>194</v>
      </c>
      <c r="C103" s="31">
        <v>1719.5</v>
      </c>
      <c r="D103" s="31">
        <v>1719.5</v>
      </c>
    </row>
    <row r="104" spans="1:4" ht="89.25" x14ac:dyDescent="0.2">
      <c r="A104" s="15" t="s">
        <v>134</v>
      </c>
      <c r="B104" s="30" t="s">
        <v>133</v>
      </c>
      <c r="C104" s="31">
        <v>24437.4</v>
      </c>
      <c r="D104" s="31">
        <v>24177.3</v>
      </c>
    </row>
    <row r="105" spans="1:4" ht="76.5" x14ac:dyDescent="0.2">
      <c r="A105" s="26" t="s">
        <v>132</v>
      </c>
      <c r="B105" s="30" t="s">
        <v>196</v>
      </c>
      <c r="C105" s="31">
        <v>3257</v>
      </c>
      <c r="D105" s="31">
        <v>3388</v>
      </c>
    </row>
    <row r="106" spans="1:4" ht="76.5" x14ac:dyDescent="0.2">
      <c r="A106" s="26" t="s">
        <v>198</v>
      </c>
      <c r="B106" s="30" t="s">
        <v>195</v>
      </c>
      <c r="C106" s="31">
        <v>9146</v>
      </c>
      <c r="D106" s="31">
        <v>9131</v>
      </c>
    </row>
    <row r="107" spans="1:4" ht="51" x14ac:dyDescent="0.2">
      <c r="A107" s="26" t="s">
        <v>128</v>
      </c>
      <c r="B107" s="22" t="s">
        <v>127</v>
      </c>
      <c r="C107" s="31">
        <v>1283</v>
      </c>
      <c r="D107" s="31">
        <v>1011.5</v>
      </c>
    </row>
    <row r="108" spans="1:4" ht="63.75" x14ac:dyDescent="0.2">
      <c r="A108" s="21" t="s">
        <v>147</v>
      </c>
      <c r="B108" s="30" t="s">
        <v>148</v>
      </c>
      <c r="C108" s="31">
        <v>1600</v>
      </c>
      <c r="D108" s="31">
        <v>1600</v>
      </c>
    </row>
  </sheetData>
  <mergeCells count="7">
    <mergeCell ref="B2:D2"/>
    <mergeCell ref="B3:D3"/>
    <mergeCell ref="A6:D6"/>
    <mergeCell ref="A5:D5"/>
    <mergeCell ref="A7:A8"/>
    <mergeCell ref="B7:B8"/>
    <mergeCell ref="C7:D7"/>
  </mergeCells>
  <pageMargins left="0.98425196850393704" right="0.39370078740157483" top="0.39370078740157483" bottom="0.39370078740157483" header="0.82677165354330717" footer="0.51181102362204722"/>
  <pageSetup paperSize="9"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2018-2020</vt:lpstr>
      <vt:lpstr>'2018-2020'!Область_печати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2017-11-15T11:41:31Z</cp:lastPrinted>
  <dcterms:created xsi:type="dcterms:W3CDTF">2016-11-21T07:13:02Z</dcterms:created>
  <dcterms:modified xsi:type="dcterms:W3CDTF">2018-03-23T05:15:07Z</dcterms:modified>
</cp:coreProperties>
</file>