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Почта_Зверева\Решения сессий\2018 год\04.2018\"/>
    </mc:Choice>
  </mc:AlternateContent>
  <bookViews>
    <workbookView xWindow="-15" yWindow="45" windowWidth="14400" windowHeight="12795"/>
  </bookViews>
  <sheets>
    <sheet name="2018-2020" sheetId="1" r:id="rId1"/>
  </sheets>
  <definedNames>
    <definedName name="_xlnm._FilterDatabase" localSheetId="0" hidden="1">'2018-2020'!$B$1:$B$114</definedName>
    <definedName name="_xlnm.Print_Titles" localSheetId="0">'2018-2020'!$8:$9</definedName>
    <definedName name="_xlnm.Print_Area" localSheetId="0">'2018-2020'!$B$1:$D$116</definedName>
  </definedNames>
  <calcPr calcId="152511"/>
</workbook>
</file>

<file path=xl/calcChain.xml><?xml version="1.0" encoding="utf-8"?>
<calcChain xmlns="http://schemas.openxmlformats.org/spreadsheetml/2006/main">
  <c r="D112" i="1" l="1"/>
  <c r="D80" i="1" l="1"/>
  <c r="D90" i="1"/>
  <c r="D106" i="1" l="1"/>
  <c r="D110" i="1"/>
  <c r="D116" i="1" l="1"/>
  <c r="D79" i="1"/>
  <c r="D78" i="1"/>
  <c r="D107" i="1"/>
  <c r="D93" i="1"/>
  <c r="D91" i="1"/>
  <c r="D82" i="1"/>
  <c r="D31" i="1" l="1"/>
  <c r="D114" i="1" l="1"/>
  <c r="D30" i="1"/>
  <c r="D14" i="1" l="1"/>
  <c r="D29" i="1" l="1"/>
  <c r="D13" i="1" l="1"/>
  <c r="D101" i="1" l="1"/>
  <c r="D73" i="1" s="1"/>
  <c r="D48" i="1" l="1"/>
  <c r="D12" i="1" l="1"/>
  <c r="D18" i="1"/>
  <c r="D22" i="1"/>
  <c r="D33" i="1"/>
  <c r="D35" i="1"/>
  <c r="D40" i="1"/>
  <c r="D54" i="1"/>
  <c r="D56" i="1"/>
  <c r="D59" i="1"/>
  <c r="D72" i="1" l="1"/>
  <c r="D39" i="1"/>
  <c r="D11" i="1" l="1"/>
  <c r="D10" i="1" s="1"/>
</calcChain>
</file>

<file path=xl/sharedStrings.xml><?xml version="1.0" encoding="utf-8"?>
<sst xmlns="http://schemas.openxmlformats.org/spreadsheetml/2006/main" count="220" uniqueCount="220">
  <si>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</si>
  <si>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</si>
  <si>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</si>
  <si>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</si>
  <si>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</si>
  <si>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</si>
  <si>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</si>
  <si>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</si>
  <si>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</si>
  <si>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</si>
  <si>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</si>
  <si>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</si>
  <si>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</si>
  <si>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</si>
  <si>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</si>
  <si>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</si>
  <si>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</si>
  <si>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</si>
  <si>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</si>
  <si>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</si>
  <si>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</si>
  <si>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</si>
  <si>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</si>
  <si>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</si>
  <si>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</si>
  <si>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</si>
  <si>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</si>
  <si>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</si>
  <si>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</si>
  <si>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</si>
  <si>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</si>
  <si>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</si>
  <si>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</si>
  <si>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</si>
  <si>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</si>
  <si>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</si>
  <si>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</si>
  <si>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</si>
  <si>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</si>
  <si>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</si>
  <si>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</si>
  <si>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</si>
  <si>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</si>
  <si>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</si>
  <si>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106 06032 04 0000 110</t>
  </si>
  <si>
    <t>Земельный налог с организаций, обладающих земельным участком,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</si>
  <si>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</si>
  <si>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</si>
  <si>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</si>
  <si>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</si>
  <si>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</si>
  <si>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</si>
  <si>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</si>
  <si>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</si>
  <si>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</si>
  <si>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</si>
  <si>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</si>
  <si>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</si>
  <si>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</si>
  <si>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</si>
  <si>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</si>
  <si>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</si>
  <si>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</si>
  <si>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</si>
  <si>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</si>
  <si>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</si>
  <si>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</si>
  <si>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</si>
  <si>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</si>
  <si>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</si>
  <si>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</si>
  <si>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</si>
  <si>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</si>
  <si>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</si>
  <si>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</si>
  <si>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</si>
  <si>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</si>
  <si>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112 01020 01 0000 120</t>
  </si>
  <si>
    <t>Плата за выбросы загрязняющих веществ в атмосферный воздух передвижными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</si>
  <si>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</si>
  <si>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</si>
  <si>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</si>
  <si>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</si>
  <si>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</si>
  <si>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</si>
  <si>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</si>
  <si>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</si>
  <si>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</si>
  <si>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</si>
  <si>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</si>
  <si>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</si>
  <si>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</si>
  <si>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</si>
  <si>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</si>
  <si>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</si>
  <si>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</si>
  <si>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</si>
  <si>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</si>
  <si>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</si>
  <si>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</si>
  <si>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</si>
  <si>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</si>
  <si>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</si>
  <si>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</si>
  <si>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</si>
  <si>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</si>
  <si>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</si>
  <si>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</si>
  <si>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</si>
  <si>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</si>
  <si>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</si>
  <si>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</si>
  <si>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</si>
  <si>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</si>
  <si>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</si>
  <si>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</si>
  <si>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</si>
  <si>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</si>
  <si>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</si>
  <si>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</si>
  <si>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</si>
  <si>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</si>
  <si>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</si>
  <si>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</si>
  <si>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</si>
  <si>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</si>
  <si>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</si>
  <si>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</si>
  <si>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</si>
  <si>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</si>
  <si>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</si>
  <si>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</si>
  <si>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</si>
  <si>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</si>
  <si>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</si>
  <si>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202 29998 04 0000 151</t>
  </si>
  <si>
    <t>Субсидия бюджетам городских округов на финансовое обеспечение отдельных полномочий</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</si>
  <si>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</si>
  <si>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</si>
  <si>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</si>
  <si>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</si>
  <si>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</si>
  <si>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</si>
  <si>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</si>
  <si>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</si>
  <si>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</si>
  <si>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</si>
  <si>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</si>
  <si>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</si>
  <si>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202 29999 04 7208 151</t>
  </si>
  <si>
    <t>202 29999 04 7211 151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</si>
  <si>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</si>
  <si>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</si>
  <si>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</si>
  <si>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</si>
  <si>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</si>
  <si>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</si>
  <si>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</si>
  <si>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</si>
  <si>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</si>
  <si>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</si>
  <si>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</si>
  <si>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</si>
  <si>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</si>
  <si>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</si>
  <si>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</si>
  <si>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</si>
  <si>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</si>
  <si>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</si>
  <si>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</si>
  <si>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</si>
  <si>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</si>
  <si>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202 30024 04 7335 151</t>
  </si>
  <si>
    <t>202 29999 04 7220 151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</si>
  <si>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</si>
  <si>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</si>
  <si>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</si>
  <si>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</si>
  <si>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</si>
  <si>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</si>
  <si>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</si>
  <si>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</si>
  <si>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</si>
  <si>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</si>
  <si>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</si>
  <si>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</si>
  <si>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</si>
  <si>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</si>
  <si>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</si>
  <si>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</si>
  <si>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</si>
  <si>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</si>
  <si>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</si>
  <si>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</si>
  <si>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</si>
  <si>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</si>
  <si>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</si>
  <si>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</si>
  <si>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 xml:space="preserve"> город Салават Республики Башкортостан на 2018 год</t>
  </si>
  <si>
    <t>Сумма</t>
  </si>
  <si>
    <t>106 02010 02 0000 110</t>
  </si>
  <si>
    <t>200 00000 00 0000 000</t>
  </si>
  <si>
    <t>207 04050 04 6340 180</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</si>
  <si>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</si>
  <si>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202 20051 04 5511 151</t>
  </si>
  <si>
    <t>202 29999 04 7204 151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</si>
  <si>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t>
  </si>
  <si>
    <t>202 29999 04 7205 151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</si>
  <si>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</si>
  <si>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202 29999 04 7247 151</t>
  </si>
  <si>
    <t>Субсидии бюджетам городских округов на софинансирование проектов развития общественной инфраструктуры, основанных на местных инициативах</t>
  </si>
  <si>
    <t>218 04010 04 0000 180</t>
  </si>
  <si>
    <t>Доходы бюджетов городских округов от возврата бюджетными учреждениями остатков субсидий прошлых лет</t>
  </si>
  <si>
    <t>117 05040 04 0000 180</t>
  </si>
  <si>
    <t>Прочие неналоговые доходы бюджетов городских округов</t>
  </si>
  <si>
    <t>Приложение № 3</t>
  </si>
  <si>
    <t>202 29999 04 7233 151</t>
  </si>
  <si>
    <t>Субсидии бюджетам городских округов на софинансирование расходов муниципальных образований Республики Башкортостан по подготовке и переподготовке квалифицированных специалистов для нужд жилищно-коммунальной отрасли республики, профессиональной переподготовке и повышению квалификации муниципальных служащих, занимающихся вопросами жилищно-коммунального хозяйства</t>
  </si>
  <si>
    <t>202 29999 04 7231 151</t>
  </si>
  <si>
    <t>Субсидии бюджетам городских округов на софинансирование расходов по модернизации систем наружного освещения населенных пунктов Республики Башкортостан</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</si>
</sst>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164" fontId="5" fillId="0" borderId="1" xfId="1" applyNumberFormat="1" applyFont="1" applyBorder="1" applyAlignment="1">
      <alignment horizontal="center" vertical="center"/>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1" xfId="0" applyFont="1" applyBorder="1" applyAlignment="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tabSelected="1" view="pageBreakPreview" topLeftCell="B97" zoomScale="110" zoomScaleNormal="112" zoomScaleSheetLayoutView="110" workbookViewId="0">
      <selection activeCell="C15" sqref="C15"/>
    </sheetView>
  </sheetViews>
  <sheetFormatPr defaultRowHeight="15" x14ac:dyDescent="0.2"/>
  <cols>
    <col min="1" max="1" width="5.7109375" style="1" hidden="1" customWidth="1"/>
    <col min="2" max="2" width="23.7109375" style="1" customWidth="1"/>
    <col min="3" max="3" width="61" style="36" customWidth="1"/>
    <col min="4" max="4" width="13.85546875" style="1" customWidth="1"/>
    <col min="5" max="16384" width="9.140625" style="1"/>
  </cols>
  <sheetData>
    <row r="1" spans="2:4" x14ac:dyDescent="0.2">
      <c r="C1" s="2"/>
      <c r="D1" s="3" t="s">
        <v>215</v>
      </c>
    </row>
    <row r="2" spans="2:4" x14ac:dyDescent="0.2">
      <c r="C2" s="37" t="s">
        <v>0</v>
      </c>
      <c r="D2" s="37"/>
    </row>
    <row r="3" spans="2:4" x14ac:dyDescent="0.2">
      <c r="C3" s="37" t="s">
        <v>1</v>
      </c>
      <c r="D3" s="37"/>
    </row>
    <row r="4" spans="2:4" x14ac:dyDescent="0.2">
      <c r="C4" s="2"/>
    </row>
    <row r="5" spans="2:4" s="4" customFormat="1" ht="14.25" x14ac:dyDescent="0.2">
      <c r="B5" s="39" t="s">
        <v>134</v>
      </c>
      <c r="C5" s="39"/>
      <c r="D5" s="39"/>
    </row>
    <row r="6" spans="2:4" s="4" customFormat="1" ht="14.25" x14ac:dyDescent="0.2">
      <c r="B6" s="39" t="s">
        <v>198</v>
      </c>
      <c r="C6" s="39"/>
      <c r="D6" s="39"/>
    </row>
    <row r="7" spans="2:4" x14ac:dyDescent="0.2">
      <c r="B7" s="38" t="s">
        <v>2</v>
      </c>
      <c r="C7" s="38"/>
      <c r="D7" s="38"/>
    </row>
    <row r="8" spans="2:4" s="4" customFormat="1" ht="28.5" x14ac:dyDescent="0.2">
      <c r="B8" s="5" t="s">
        <v>3</v>
      </c>
      <c r="C8" s="5" t="s">
        <v>4</v>
      </c>
      <c r="D8" s="6" t="s">
        <v>199</v>
      </c>
    </row>
    <row r="9" spans="2:4" s="4" customFormat="1" ht="14.25" x14ac:dyDescent="0.2">
      <c r="B9" s="6">
        <v>1</v>
      </c>
      <c r="C9" s="5">
        <v>2</v>
      </c>
      <c r="D9" s="6">
        <v>3</v>
      </c>
    </row>
    <row r="10" spans="2:4" s="4" customFormat="1" ht="14.25" x14ac:dyDescent="0.2">
      <c r="B10" s="7"/>
      <c r="C10" s="8" t="s">
        <v>5</v>
      </c>
      <c r="D10" s="9">
        <f>D11+D73</f>
        <v>2357607.1</v>
      </c>
    </row>
    <row r="11" spans="2:4" s="4" customFormat="1" ht="14.25" x14ac:dyDescent="0.2">
      <c r="B11" s="7" t="s">
        <v>6</v>
      </c>
      <c r="C11" s="10" t="s">
        <v>7</v>
      </c>
      <c r="D11" s="9">
        <f>SUM(D39+D72)</f>
        <v>961248.3</v>
      </c>
    </row>
    <row r="12" spans="2:4" x14ac:dyDescent="0.2">
      <c r="B12" s="11" t="s">
        <v>8</v>
      </c>
      <c r="C12" s="12" t="s">
        <v>9</v>
      </c>
      <c r="D12" s="13">
        <f>SUM(D13)</f>
        <v>446512.3</v>
      </c>
    </row>
    <row r="13" spans="2:4" x14ac:dyDescent="0.2">
      <c r="B13" s="14" t="s">
        <v>10</v>
      </c>
      <c r="C13" s="12" t="s">
        <v>11</v>
      </c>
      <c r="D13" s="13">
        <f>SUM(D14+D15+D16+D17)</f>
        <v>446512.3</v>
      </c>
    </row>
    <row r="14" spans="2:4" ht="75" x14ac:dyDescent="0.2">
      <c r="B14" s="14" t="s">
        <v>12</v>
      </c>
      <c r="C14" s="15" t="s">
        <v>13</v>
      </c>
      <c r="D14" s="13">
        <f>383499.3+52531</f>
        <v>436030.3</v>
      </c>
    </row>
    <row r="15" spans="2:4" ht="105" x14ac:dyDescent="0.2">
      <c r="B15" s="14" t="s">
        <v>14</v>
      </c>
      <c r="C15" s="15" t="s">
        <v>15</v>
      </c>
      <c r="D15" s="13">
        <v>1382</v>
      </c>
    </row>
    <row r="16" spans="2:4" ht="45" x14ac:dyDescent="0.2">
      <c r="B16" s="14" t="s">
        <v>16</v>
      </c>
      <c r="C16" s="16" t="s">
        <v>17</v>
      </c>
      <c r="D16" s="13">
        <v>9010</v>
      </c>
    </row>
    <row r="17" spans="2:4" ht="90" x14ac:dyDescent="0.2">
      <c r="B17" s="14" t="s">
        <v>137</v>
      </c>
      <c r="C17" s="17" t="s">
        <v>138</v>
      </c>
      <c r="D17" s="13">
        <v>90</v>
      </c>
    </row>
    <row r="18" spans="2:4" ht="30" x14ac:dyDescent="0.2">
      <c r="B18" s="14" t="s">
        <v>18</v>
      </c>
      <c r="C18" s="16" t="s">
        <v>19</v>
      </c>
      <c r="D18" s="13">
        <f t="shared" ref="D18" si="0">D19+D20+D21</f>
        <v>3524</v>
      </c>
    </row>
    <row r="19" spans="2:4" ht="75" x14ac:dyDescent="0.2">
      <c r="B19" s="14" t="s">
        <v>20</v>
      </c>
      <c r="C19" s="16" t="s">
        <v>21</v>
      </c>
      <c r="D19" s="13">
        <v>971</v>
      </c>
    </row>
    <row r="20" spans="2:4" ht="90" x14ac:dyDescent="0.2">
      <c r="B20" s="14" t="s">
        <v>22</v>
      </c>
      <c r="C20" s="16" t="s">
        <v>23</v>
      </c>
      <c r="D20" s="13">
        <v>11</v>
      </c>
    </row>
    <row r="21" spans="2:4" ht="75" x14ac:dyDescent="0.2">
      <c r="B21" s="14" t="s">
        <v>24</v>
      </c>
      <c r="C21" s="16" t="s">
        <v>25</v>
      </c>
      <c r="D21" s="13">
        <v>2542</v>
      </c>
    </row>
    <row r="22" spans="2:4" x14ac:dyDescent="0.2">
      <c r="B22" s="14" t="s">
        <v>26</v>
      </c>
      <c r="C22" s="16" t="s">
        <v>27</v>
      </c>
      <c r="D22" s="13">
        <f t="shared" ref="D22" si="1">D23+D24+D28+D26+D25+D27</f>
        <v>77028</v>
      </c>
    </row>
    <row r="23" spans="2:4" ht="30" x14ac:dyDescent="0.2">
      <c r="B23" s="14" t="s">
        <v>28</v>
      </c>
      <c r="C23" s="16" t="s">
        <v>29</v>
      </c>
      <c r="D23" s="13">
        <v>7535</v>
      </c>
    </row>
    <row r="24" spans="2:4" ht="45" x14ac:dyDescent="0.2">
      <c r="B24" s="14" t="s">
        <v>30</v>
      </c>
      <c r="C24" s="16" t="s">
        <v>31</v>
      </c>
      <c r="D24" s="13">
        <v>2309</v>
      </c>
    </row>
    <row r="25" spans="2:4" ht="30" x14ac:dyDescent="0.2">
      <c r="B25" s="18" t="s">
        <v>32</v>
      </c>
      <c r="C25" s="19" t="s">
        <v>33</v>
      </c>
      <c r="D25" s="13">
        <v>669</v>
      </c>
    </row>
    <row r="26" spans="2:4" ht="30" x14ac:dyDescent="0.2">
      <c r="B26" s="14" t="s">
        <v>34</v>
      </c>
      <c r="C26" s="16" t="s">
        <v>35</v>
      </c>
      <c r="D26" s="13">
        <v>58000</v>
      </c>
    </row>
    <row r="27" spans="2:4" x14ac:dyDescent="0.2">
      <c r="B27" s="14" t="s">
        <v>36</v>
      </c>
      <c r="C27" s="16" t="s">
        <v>37</v>
      </c>
      <c r="D27" s="13">
        <v>15</v>
      </c>
    </row>
    <row r="28" spans="2:4" ht="30" x14ac:dyDescent="0.2">
      <c r="B28" s="14" t="s">
        <v>38</v>
      </c>
      <c r="C28" s="16" t="s">
        <v>39</v>
      </c>
      <c r="D28" s="13">
        <v>8500</v>
      </c>
    </row>
    <row r="29" spans="2:4" x14ac:dyDescent="0.2">
      <c r="B29" s="14" t="s">
        <v>40</v>
      </c>
      <c r="C29" s="16" t="s">
        <v>41</v>
      </c>
      <c r="D29" s="13">
        <f>SUM(D31+D30+D32)</f>
        <v>69744</v>
      </c>
    </row>
    <row r="30" spans="2:4" ht="45" x14ac:dyDescent="0.2">
      <c r="B30" s="14" t="s">
        <v>42</v>
      </c>
      <c r="C30" s="16" t="s">
        <v>43</v>
      </c>
      <c r="D30" s="13">
        <f>15000+6350</f>
        <v>21350</v>
      </c>
    </row>
    <row r="31" spans="2:4" x14ac:dyDescent="0.2">
      <c r="B31" s="20" t="s">
        <v>200</v>
      </c>
      <c r="C31" s="16" t="s">
        <v>143</v>
      </c>
      <c r="D31" s="13">
        <f>44711+1053</f>
        <v>45764</v>
      </c>
    </row>
    <row r="32" spans="2:4" ht="30" x14ac:dyDescent="0.2">
      <c r="B32" s="14" t="s">
        <v>44</v>
      </c>
      <c r="C32" s="16" t="s">
        <v>45</v>
      </c>
      <c r="D32" s="13">
        <v>2630</v>
      </c>
    </row>
    <row r="33" spans="2:4" x14ac:dyDescent="0.2">
      <c r="B33" s="14" t="s">
        <v>46</v>
      </c>
      <c r="C33" s="16" t="s">
        <v>47</v>
      </c>
      <c r="D33" s="13">
        <f t="shared" ref="D33" si="2">D34</f>
        <v>102</v>
      </c>
    </row>
    <row r="34" spans="2:4" x14ac:dyDescent="0.2">
      <c r="B34" s="21" t="s">
        <v>48</v>
      </c>
      <c r="C34" s="16" t="s">
        <v>49</v>
      </c>
      <c r="D34" s="13">
        <v>102</v>
      </c>
    </row>
    <row r="35" spans="2:4" x14ac:dyDescent="0.2">
      <c r="B35" s="14" t="s">
        <v>50</v>
      </c>
      <c r="C35" s="16" t="s">
        <v>51</v>
      </c>
      <c r="D35" s="13">
        <f t="shared" ref="D35" si="3">SUM(D36+D37+D38)</f>
        <v>15085</v>
      </c>
    </row>
    <row r="36" spans="2:4" ht="45" x14ac:dyDescent="0.2">
      <c r="B36" s="14" t="s">
        <v>52</v>
      </c>
      <c r="C36" s="16" t="s">
        <v>53</v>
      </c>
      <c r="D36" s="13">
        <v>15000</v>
      </c>
    </row>
    <row r="37" spans="2:4" ht="30" x14ac:dyDescent="0.2">
      <c r="B37" s="14" t="s">
        <v>54</v>
      </c>
      <c r="C37" s="16" t="s">
        <v>55</v>
      </c>
      <c r="D37" s="13">
        <v>60</v>
      </c>
    </row>
    <row r="38" spans="2:4" ht="90" x14ac:dyDescent="0.2">
      <c r="B38" s="14" t="s">
        <v>56</v>
      </c>
      <c r="C38" s="15" t="s">
        <v>57</v>
      </c>
      <c r="D38" s="13">
        <v>25</v>
      </c>
    </row>
    <row r="39" spans="2:4" x14ac:dyDescent="0.2">
      <c r="B39" s="22"/>
      <c r="C39" s="16" t="s">
        <v>58</v>
      </c>
      <c r="D39" s="13">
        <f>SUM(D12+D18+D22+D29+D33+D35)</f>
        <v>611995.30000000005</v>
      </c>
    </row>
    <row r="40" spans="2:4" ht="30" x14ac:dyDescent="0.2">
      <c r="B40" s="14" t="s">
        <v>146</v>
      </c>
      <c r="C40" s="16" t="s">
        <v>59</v>
      </c>
      <c r="D40" s="13">
        <f t="shared" ref="D40" si="4">SUM(D41:D47)</f>
        <v>240794</v>
      </c>
    </row>
    <row r="41" spans="2:4" ht="75" x14ac:dyDescent="0.2">
      <c r="B41" s="14" t="s">
        <v>60</v>
      </c>
      <c r="C41" s="15" t="s">
        <v>61</v>
      </c>
      <c r="D41" s="13">
        <v>180000</v>
      </c>
    </row>
    <row r="42" spans="2:4" ht="75" x14ac:dyDescent="0.2">
      <c r="B42" s="14" t="s">
        <v>62</v>
      </c>
      <c r="C42" s="16" t="s">
        <v>63</v>
      </c>
      <c r="D42" s="13">
        <v>1500</v>
      </c>
    </row>
    <row r="43" spans="2:4" ht="60" x14ac:dyDescent="0.2">
      <c r="B43" s="14" t="s">
        <v>64</v>
      </c>
      <c r="C43" s="16" t="s">
        <v>65</v>
      </c>
      <c r="D43" s="13">
        <v>17</v>
      </c>
    </row>
    <row r="44" spans="2:4" ht="30" x14ac:dyDescent="0.2">
      <c r="B44" s="14" t="s">
        <v>66</v>
      </c>
      <c r="C44" s="16" t="s">
        <v>67</v>
      </c>
      <c r="D44" s="13">
        <v>50000</v>
      </c>
    </row>
    <row r="45" spans="2:4" ht="45" x14ac:dyDescent="0.2">
      <c r="B45" s="14" t="s">
        <v>68</v>
      </c>
      <c r="C45" s="16" t="s">
        <v>69</v>
      </c>
      <c r="D45" s="13">
        <v>3000</v>
      </c>
    </row>
    <row r="46" spans="2:4" ht="45" x14ac:dyDescent="0.2">
      <c r="B46" s="14" t="s">
        <v>70</v>
      </c>
      <c r="C46" s="16" t="s">
        <v>71</v>
      </c>
      <c r="D46" s="13">
        <v>1104</v>
      </c>
    </row>
    <row r="47" spans="2:4" ht="75" x14ac:dyDescent="0.2">
      <c r="B47" s="23" t="s">
        <v>72</v>
      </c>
      <c r="C47" s="19" t="s">
        <v>73</v>
      </c>
      <c r="D47" s="13">
        <v>5173</v>
      </c>
    </row>
    <row r="48" spans="2:4" x14ac:dyDescent="0.2">
      <c r="B48" s="14" t="s">
        <v>147</v>
      </c>
      <c r="C48" s="16" t="s">
        <v>74</v>
      </c>
      <c r="D48" s="13">
        <f>D49+D50+D51+D52+D53</f>
        <v>10239</v>
      </c>
    </row>
    <row r="49" spans="2:4" ht="30" x14ac:dyDescent="0.2">
      <c r="B49" s="14" t="s">
        <v>75</v>
      </c>
      <c r="C49" s="16" t="s">
        <v>76</v>
      </c>
      <c r="D49" s="13">
        <v>1205</v>
      </c>
    </row>
    <row r="50" spans="2:4" ht="30" x14ac:dyDescent="0.2">
      <c r="B50" s="14" t="s">
        <v>77</v>
      </c>
      <c r="C50" s="16" t="s">
        <v>78</v>
      </c>
      <c r="D50" s="13">
        <v>30</v>
      </c>
    </row>
    <row r="51" spans="2:4" x14ac:dyDescent="0.2">
      <c r="B51" s="14" t="s">
        <v>79</v>
      </c>
      <c r="C51" s="16" t="s">
        <v>80</v>
      </c>
      <c r="D51" s="13">
        <v>1</v>
      </c>
    </row>
    <row r="52" spans="2:4" x14ac:dyDescent="0.2">
      <c r="B52" s="14" t="s">
        <v>81</v>
      </c>
      <c r="C52" s="16" t="s">
        <v>82</v>
      </c>
      <c r="D52" s="13">
        <v>9000</v>
      </c>
    </row>
    <row r="53" spans="2:4" ht="45" x14ac:dyDescent="0.2">
      <c r="B53" s="14" t="s">
        <v>139</v>
      </c>
      <c r="C53" s="16" t="s">
        <v>140</v>
      </c>
      <c r="D53" s="13">
        <v>3</v>
      </c>
    </row>
    <row r="54" spans="2:4" ht="30" x14ac:dyDescent="0.2">
      <c r="B54" s="14" t="s">
        <v>83</v>
      </c>
      <c r="C54" s="16" t="s">
        <v>84</v>
      </c>
      <c r="D54" s="13">
        <f t="shared" ref="D54" si="5">SUM(D55:D55)</f>
        <v>3180</v>
      </c>
    </row>
    <row r="55" spans="2:4" ht="30" x14ac:dyDescent="0.2">
      <c r="B55" s="14" t="s">
        <v>85</v>
      </c>
      <c r="C55" s="16" t="s">
        <v>86</v>
      </c>
      <c r="D55" s="13">
        <v>3180</v>
      </c>
    </row>
    <row r="56" spans="2:4" x14ac:dyDescent="0.2">
      <c r="B56" s="14" t="s">
        <v>87</v>
      </c>
      <c r="C56" s="16" t="s">
        <v>88</v>
      </c>
      <c r="D56" s="13">
        <f t="shared" ref="D56" si="6">SUM(D58+D57)</f>
        <v>87142</v>
      </c>
    </row>
    <row r="57" spans="2:4" s="26" customFormat="1" ht="90" x14ac:dyDescent="0.2">
      <c r="B57" s="24" t="s">
        <v>89</v>
      </c>
      <c r="C57" s="25" t="s">
        <v>90</v>
      </c>
      <c r="D57" s="13">
        <v>77142</v>
      </c>
    </row>
    <row r="58" spans="2:4" ht="45" x14ac:dyDescent="0.2">
      <c r="B58" s="14" t="s">
        <v>91</v>
      </c>
      <c r="C58" s="16" t="s">
        <v>92</v>
      </c>
      <c r="D58" s="13">
        <v>10000</v>
      </c>
    </row>
    <row r="59" spans="2:4" x14ac:dyDescent="0.2">
      <c r="B59" s="14" t="s">
        <v>93</v>
      </c>
      <c r="C59" s="16" t="s">
        <v>94</v>
      </c>
      <c r="D59" s="13">
        <f t="shared" ref="D59" si="7">SUM(D60:D70)</f>
        <v>7060</v>
      </c>
    </row>
    <row r="60" spans="2:4" ht="60" x14ac:dyDescent="0.2">
      <c r="B60" s="14" t="s">
        <v>95</v>
      </c>
      <c r="C60" s="15" t="s">
        <v>96</v>
      </c>
      <c r="D60" s="13">
        <v>70</v>
      </c>
    </row>
    <row r="61" spans="2:4" ht="60" x14ac:dyDescent="0.2">
      <c r="B61" s="14" t="s">
        <v>97</v>
      </c>
      <c r="C61" s="16" t="s">
        <v>98</v>
      </c>
      <c r="D61" s="13">
        <v>25</v>
      </c>
    </row>
    <row r="62" spans="2:4" ht="60" x14ac:dyDescent="0.2">
      <c r="B62" s="14" t="s">
        <v>99</v>
      </c>
      <c r="C62" s="16" t="s">
        <v>100</v>
      </c>
      <c r="D62" s="13">
        <v>21</v>
      </c>
    </row>
    <row r="63" spans="2:4" ht="60" x14ac:dyDescent="0.2">
      <c r="B63" s="14" t="s">
        <v>101</v>
      </c>
      <c r="C63" s="16" t="s">
        <v>102</v>
      </c>
      <c r="D63" s="13">
        <v>1010</v>
      </c>
    </row>
    <row r="64" spans="2:4" ht="30" x14ac:dyDescent="0.2">
      <c r="B64" s="14" t="s">
        <v>103</v>
      </c>
      <c r="C64" s="16" t="s">
        <v>104</v>
      </c>
      <c r="D64" s="13">
        <v>400</v>
      </c>
    </row>
    <row r="65" spans="2:4" ht="30" x14ac:dyDescent="0.2">
      <c r="B65" s="14" t="s">
        <v>105</v>
      </c>
      <c r="C65" s="16" t="s">
        <v>106</v>
      </c>
      <c r="D65" s="13">
        <v>250</v>
      </c>
    </row>
    <row r="66" spans="2:4" ht="60" x14ac:dyDescent="0.2">
      <c r="B66" s="14" t="s">
        <v>107</v>
      </c>
      <c r="C66" s="16" t="s">
        <v>108</v>
      </c>
      <c r="D66" s="13">
        <v>550</v>
      </c>
    </row>
    <row r="67" spans="2:4" ht="60" x14ac:dyDescent="0.2">
      <c r="B67" s="14" t="s">
        <v>109</v>
      </c>
      <c r="C67" s="16" t="s">
        <v>110</v>
      </c>
      <c r="D67" s="13">
        <v>125</v>
      </c>
    </row>
    <row r="68" spans="2:4" ht="30" x14ac:dyDescent="0.2">
      <c r="B68" s="14" t="s">
        <v>111</v>
      </c>
      <c r="C68" s="16" t="s">
        <v>112</v>
      </c>
      <c r="D68" s="13">
        <v>16</v>
      </c>
    </row>
    <row r="69" spans="2:4" ht="60" x14ac:dyDescent="0.2">
      <c r="B69" s="14" t="s">
        <v>113</v>
      </c>
      <c r="C69" s="16" t="s">
        <v>114</v>
      </c>
      <c r="D69" s="13">
        <v>250</v>
      </c>
    </row>
    <row r="70" spans="2:4" ht="45" x14ac:dyDescent="0.2">
      <c r="B70" s="14" t="s">
        <v>115</v>
      </c>
      <c r="C70" s="16" t="s">
        <v>116</v>
      </c>
      <c r="D70" s="13">
        <v>4343</v>
      </c>
    </row>
    <row r="71" spans="2:4" x14ac:dyDescent="0.2">
      <c r="B71" s="27" t="s">
        <v>213</v>
      </c>
      <c r="C71" s="28" t="s">
        <v>214</v>
      </c>
      <c r="D71" s="13">
        <v>838</v>
      </c>
    </row>
    <row r="72" spans="2:4" x14ac:dyDescent="0.2">
      <c r="B72" s="27"/>
      <c r="C72" s="28" t="s">
        <v>117</v>
      </c>
      <c r="D72" s="13">
        <f>D59+D56+D54+D48+D40+D71</f>
        <v>349253</v>
      </c>
    </row>
    <row r="73" spans="2:4" x14ac:dyDescent="0.2">
      <c r="B73" s="14" t="s">
        <v>201</v>
      </c>
      <c r="C73" s="16" t="s">
        <v>118</v>
      </c>
      <c r="D73" s="29">
        <f>SUM(D74:D116)</f>
        <v>1396358.8</v>
      </c>
    </row>
    <row r="74" spans="2:4" ht="30" x14ac:dyDescent="0.2">
      <c r="B74" s="30" t="s">
        <v>120</v>
      </c>
      <c r="C74" s="25" t="s">
        <v>119</v>
      </c>
      <c r="D74" s="31">
        <v>86050.1</v>
      </c>
    </row>
    <row r="75" spans="2:4" ht="30" x14ac:dyDescent="0.2">
      <c r="B75" s="30" t="s">
        <v>122</v>
      </c>
      <c r="C75" s="25" t="s">
        <v>121</v>
      </c>
      <c r="D75" s="31">
        <v>96222.6</v>
      </c>
    </row>
    <row r="76" spans="2:4" ht="75" x14ac:dyDescent="0.2">
      <c r="B76" s="32" t="s">
        <v>204</v>
      </c>
      <c r="C76" s="25" t="s">
        <v>176</v>
      </c>
      <c r="D76" s="31">
        <v>3606</v>
      </c>
    </row>
    <row r="77" spans="2:4" ht="60" x14ac:dyDescent="0.2">
      <c r="B77" s="32" t="s">
        <v>151</v>
      </c>
      <c r="C77" s="25" t="s">
        <v>175</v>
      </c>
      <c r="D77" s="31">
        <v>78136</v>
      </c>
    </row>
    <row r="78" spans="2:4" ht="60" x14ac:dyDescent="0.2">
      <c r="B78" s="30" t="s">
        <v>132</v>
      </c>
      <c r="C78" s="25" t="s">
        <v>133</v>
      </c>
      <c r="D78" s="31">
        <f>36109.4-507.6-3722.9+1697.5</f>
        <v>33576.400000000001</v>
      </c>
    </row>
    <row r="79" spans="2:4" ht="45" x14ac:dyDescent="0.2">
      <c r="B79" s="30" t="s">
        <v>174</v>
      </c>
      <c r="C79" s="25" t="s">
        <v>142</v>
      </c>
      <c r="D79" s="31">
        <f>2866.2+467.5+3427.7+438.7-5950+5950-1250.1+1250.1</f>
        <v>7200.1</v>
      </c>
    </row>
    <row r="80" spans="2:4" ht="30" x14ac:dyDescent="0.2">
      <c r="B80" s="32" t="s">
        <v>135</v>
      </c>
      <c r="C80" s="25" t="s">
        <v>136</v>
      </c>
      <c r="D80" s="31">
        <f>2336.3+990+16300.3</f>
        <v>19626.599999999999</v>
      </c>
    </row>
    <row r="81" spans="2:4" ht="75" x14ac:dyDescent="0.2">
      <c r="B81" s="30" t="s">
        <v>205</v>
      </c>
      <c r="C81" s="25" t="s">
        <v>206</v>
      </c>
      <c r="D81" s="31">
        <v>11311.4</v>
      </c>
    </row>
    <row r="82" spans="2:4" ht="90" x14ac:dyDescent="0.2">
      <c r="B82" s="30" t="s">
        <v>207</v>
      </c>
      <c r="C82" s="25" t="s">
        <v>208</v>
      </c>
      <c r="D82" s="31">
        <f>3725.2+16388.8</f>
        <v>20114</v>
      </c>
    </row>
    <row r="83" spans="2:4" ht="60" x14ac:dyDescent="0.2">
      <c r="B83" s="30" t="s">
        <v>149</v>
      </c>
      <c r="C83" s="25" t="s">
        <v>141</v>
      </c>
      <c r="D83" s="31">
        <v>1377</v>
      </c>
    </row>
    <row r="84" spans="2:4" ht="60" x14ac:dyDescent="0.2">
      <c r="B84" s="32" t="s">
        <v>150</v>
      </c>
      <c r="C84" s="25" t="s">
        <v>123</v>
      </c>
      <c r="D84" s="31">
        <v>916.8</v>
      </c>
    </row>
    <row r="85" spans="2:4" ht="45" x14ac:dyDescent="0.2">
      <c r="B85" s="30" t="s">
        <v>173</v>
      </c>
      <c r="C85" s="25" t="s">
        <v>152</v>
      </c>
      <c r="D85" s="31">
        <v>6716.7</v>
      </c>
    </row>
    <row r="86" spans="2:4" ht="45" x14ac:dyDescent="0.2">
      <c r="B86" s="30" t="s">
        <v>153</v>
      </c>
      <c r="C86" s="25" t="s">
        <v>178</v>
      </c>
      <c r="D86" s="31">
        <v>1506</v>
      </c>
    </row>
    <row r="87" spans="2:4" ht="45" x14ac:dyDescent="0.2">
      <c r="B87" s="30" t="s">
        <v>218</v>
      </c>
      <c r="C87" s="25" t="s">
        <v>219</v>
      </c>
      <c r="D87" s="31">
        <v>1400.3</v>
      </c>
    </row>
    <row r="88" spans="2:4" ht="105" x14ac:dyDescent="0.2">
      <c r="B88" s="30" t="s">
        <v>216</v>
      </c>
      <c r="C88" s="25" t="s">
        <v>217</v>
      </c>
      <c r="D88" s="31">
        <v>80.5</v>
      </c>
    </row>
    <row r="89" spans="2:4" ht="45" x14ac:dyDescent="0.2">
      <c r="B89" s="20" t="s">
        <v>209</v>
      </c>
      <c r="C89" s="25" t="s">
        <v>210</v>
      </c>
      <c r="D89" s="31">
        <v>49.5</v>
      </c>
    </row>
    <row r="90" spans="2:4" ht="45" x14ac:dyDescent="0.2">
      <c r="B90" s="20" t="s">
        <v>148</v>
      </c>
      <c r="C90" s="25" t="s">
        <v>177</v>
      </c>
      <c r="D90" s="31">
        <f>32100-3682</f>
        <v>28418</v>
      </c>
    </row>
    <row r="91" spans="2:4" ht="225" x14ac:dyDescent="0.2">
      <c r="B91" s="32" t="s">
        <v>155</v>
      </c>
      <c r="C91" s="25" t="s">
        <v>154</v>
      </c>
      <c r="D91" s="31">
        <f>279455+26068.6</f>
        <v>305523.59999999998</v>
      </c>
    </row>
    <row r="92" spans="2:4" ht="225" x14ac:dyDescent="0.2">
      <c r="B92" s="20" t="s">
        <v>156</v>
      </c>
      <c r="C92" s="25" t="s">
        <v>185</v>
      </c>
      <c r="D92" s="31">
        <v>4552</v>
      </c>
    </row>
    <row r="93" spans="2:4" ht="195" x14ac:dyDescent="0.2">
      <c r="B93" s="20" t="s">
        <v>157</v>
      </c>
      <c r="C93" s="25" t="s">
        <v>186</v>
      </c>
      <c r="D93" s="31">
        <f>372880.4+11156.9</f>
        <v>384037.30000000005</v>
      </c>
    </row>
    <row r="94" spans="2:4" ht="195" x14ac:dyDescent="0.2">
      <c r="B94" s="20" t="s">
        <v>158</v>
      </c>
      <c r="C94" s="25" t="s">
        <v>126</v>
      </c>
      <c r="D94" s="31">
        <v>14109</v>
      </c>
    </row>
    <row r="95" spans="2:4" ht="45" x14ac:dyDescent="0.2">
      <c r="B95" s="32" t="s">
        <v>159</v>
      </c>
      <c r="C95" s="25" t="s">
        <v>183</v>
      </c>
      <c r="D95" s="31">
        <v>5540</v>
      </c>
    </row>
    <row r="96" spans="2:4" ht="60" x14ac:dyDescent="0.2">
      <c r="B96" s="32" t="s">
        <v>160</v>
      </c>
      <c r="C96" s="25" t="s">
        <v>181</v>
      </c>
      <c r="D96" s="31">
        <v>2233.8000000000002</v>
      </c>
    </row>
    <row r="97" spans="2:4" ht="45" x14ac:dyDescent="0.2">
      <c r="B97" s="32" t="s">
        <v>161</v>
      </c>
      <c r="C97" s="25" t="s">
        <v>182</v>
      </c>
      <c r="D97" s="31">
        <v>551</v>
      </c>
    </row>
    <row r="98" spans="2:4" ht="180" x14ac:dyDescent="0.2">
      <c r="B98" s="20" t="s">
        <v>162</v>
      </c>
      <c r="C98" s="25" t="s">
        <v>190</v>
      </c>
      <c r="D98" s="31">
        <v>465.6</v>
      </c>
    </row>
    <row r="99" spans="2:4" ht="60" x14ac:dyDescent="0.2">
      <c r="B99" s="20" t="s">
        <v>163</v>
      </c>
      <c r="C99" s="25" t="s">
        <v>191</v>
      </c>
      <c r="D99" s="31">
        <v>48</v>
      </c>
    </row>
    <row r="100" spans="2:4" ht="210" x14ac:dyDescent="0.2">
      <c r="B100" s="33" t="s">
        <v>196</v>
      </c>
      <c r="C100" s="34" t="s">
        <v>128</v>
      </c>
      <c r="D100" s="31">
        <v>34825</v>
      </c>
    </row>
    <row r="101" spans="2:4" ht="75" x14ac:dyDescent="0.2">
      <c r="B101" s="32" t="s">
        <v>164</v>
      </c>
      <c r="C101" s="25" t="s">
        <v>179</v>
      </c>
      <c r="D101" s="31">
        <f>4556.2</f>
        <v>4556.2</v>
      </c>
    </row>
    <row r="102" spans="2:4" ht="90" x14ac:dyDescent="0.2">
      <c r="B102" s="32" t="s">
        <v>165</v>
      </c>
      <c r="C102" s="25" t="s">
        <v>180</v>
      </c>
      <c r="D102" s="31">
        <v>373.3</v>
      </c>
    </row>
    <row r="103" spans="2:4" ht="60" x14ac:dyDescent="0.2">
      <c r="B103" s="20" t="s">
        <v>166</v>
      </c>
      <c r="C103" s="25" t="s">
        <v>189</v>
      </c>
      <c r="D103" s="31">
        <v>2447.3000000000002</v>
      </c>
    </row>
    <row r="104" spans="2:4" ht="60" x14ac:dyDescent="0.2">
      <c r="B104" s="20" t="s">
        <v>167</v>
      </c>
      <c r="C104" s="25" t="s">
        <v>188</v>
      </c>
      <c r="D104" s="31">
        <v>23271.1</v>
      </c>
    </row>
    <row r="105" spans="2:4" ht="90" x14ac:dyDescent="0.2">
      <c r="B105" s="32" t="s">
        <v>168</v>
      </c>
      <c r="C105" s="25" t="s">
        <v>127</v>
      </c>
      <c r="D105" s="31">
        <v>150</v>
      </c>
    </row>
    <row r="106" spans="2:4" ht="240" x14ac:dyDescent="0.2">
      <c r="B106" s="32" t="s">
        <v>169</v>
      </c>
      <c r="C106" s="25" t="s">
        <v>184</v>
      </c>
      <c r="D106" s="31">
        <f>88526.7+5880.1+22391.4</f>
        <v>116798.20000000001</v>
      </c>
    </row>
    <row r="107" spans="2:4" ht="210" x14ac:dyDescent="0.2">
      <c r="B107" s="20" t="s">
        <v>170</v>
      </c>
      <c r="C107" s="25" t="s">
        <v>187</v>
      </c>
      <c r="D107" s="31">
        <f>41762.6+1633.6</f>
        <v>43396.2</v>
      </c>
    </row>
    <row r="108" spans="2:4" ht="45" x14ac:dyDescent="0.2">
      <c r="B108" s="20" t="s">
        <v>171</v>
      </c>
      <c r="C108" s="25" t="s">
        <v>192</v>
      </c>
      <c r="D108" s="31">
        <v>1719.5</v>
      </c>
    </row>
    <row r="109" spans="2:4" ht="105" x14ac:dyDescent="0.2">
      <c r="B109" s="20" t="s">
        <v>172</v>
      </c>
      <c r="C109" s="25" t="s">
        <v>194</v>
      </c>
      <c r="D109" s="31">
        <v>1079.3</v>
      </c>
    </row>
    <row r="110" spans="2:4" ht="75" x14ac:dyDescent="0.2">
      <c r="B110" s="30" t="s">
        <v>197</v>
      </c>
      <c r="C110" s="25" t="s">
        <v>193</v>
      </c>
      <c r="D110" s="31">
        <f>10752-0.3</f>
        <v>10751.7</v>
      </c>
    </row>
    <row r="111" spans="2:4" ht="75" x14ac:dyDescent="0.2">
      <c r="B111" s="20" t="s">
        <v>131</v>
      </c>
      <c r="C111" s="25" t="s">
        <v>130</v>
      </c>
      <c r="D111" s="31">
        <v>34598.699999999997</v>
      </c>
    </row>
    <row r="112" spans="2:4" ht="60" x14ac:dyDescent="0.2">
      <c r="B112" s="30" t="s">
        <v>129</v>
      </c>
      <c r="C112" s="25" t="s">
        <v>195</v>
      </c>
      <c r="D112" s="31">
        <f>3125+0.2</f>
        <v>3125.2</v>
      </c>
    </row>
    <row r="113" spans="2:4" ht="45" x14ac:dyDescent="0.2">
      <c r="B113" s="30" t="s">
        <v>125</v>
      </c>
      <c r="C113" s="25" t="s">
        <v>124</v>
      </c>
      <c r="D113" s="31">
        <v>1335.3</v>
      </c>
    </row>
    <row r="114" spans="2:4" ht="60" x14ac:dyDescent="0.2">
      <c r="B114" s="24" t="s">
        <v>144</v>
      </c>
      <c r="C114" s="25" t="s">
        <v>145</v>
      </c>
      <c r="D114" s="31">
        <f>1600+2.5+900</f>
        <v>2502.5</v>
      </c>
    </row>
    <row r="115" spans="2:4" ht="60" x14ac:dyDescent="0.2">
      <c r="B115" s="24" t="s">
        <v>202</v>
      </c>
      <c r="C115" s="12" t="s">
        <v>203</v>
      </c>
      <c r="D115" s="31">
        <v>1000</v>
      </c>
    </row>
    <row r="116" spans="2:4" ht="30" x14ac:dyDescent="0.2">
      <c r="B116" s="35" t="s">
        <v>211</v>
      </c>
      <c r="C116" s="12" t="s">
        <v>212</v>
      </c>
      <c r="D116" s="31">
        <f>918.6+142.4</f>
        <v>1061</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2018-04-11T09:18:46Z</cp:lastPrinted>
  <dcterms:created xsi:type="dcterms:W3CDTF">2016-11-21T07:13:02Z</dcterms:created>
  <dcterms:modified xsi:type="dcterms:W3CDTF">2018-04-11T09:18:47Z</dcterms:modified>
</cp:coreProperties>
</file>