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'2018-2020'!$A$1:$A$109</definedName>
    <definedName name="_xlnm.Print_Titles" localSheetId="0">'2018-2020'!$9:$11</definedName>
    <definedName name="_xlnm.Print_Area" localSheetId="0">'2018-2020'!$A$1:$D$109</definedName>
  </definedNames>
  <calcPr calcId="145621"/>
</workbook>
</file>

<file path=xl/calcChain.xml><?xml version="1.0" encoding="utf-8"?>
<calcChain xmlns="http://schemas.openxmlformats.org/spreadsheetml/2006/main">
  <c r="D86" i="1" l="1"/>
  <c r="C86" i="1"/>
  <c r="C81" i="1" l="1"/>
  <c r="D81" i="1"/>
  <c r="D80" i="1"/>
  <c r="C80" i="1"/>
  <c r="D32" i="1" l="1"/>
  <c r="C32" i="1"/>
  <c r="D16" i="1" l="1"/>
  <c r="C16" i="1"/>
  <c r="D97" i="1" l="1"/>
  <c r="C97" i="1"/>
  <c r="C31" i="1" l="1"/>
  <c r="D31" i="1"/>
  <c r="D75" i="1" l="1"/>
  <c r="C75" i="1"/>
  <c r="D51" i="1" l="1"/>
  <c r="C51" i="1"/>
  <c r="D15" i="1" l="1"/>
  <c r="D14" i="1" s="1"/>
  <c r="C15" i="1"/>
  <c r="C14" i="1" s="1"/>
  <c r="C20" i="1"/>
  <c r="D20" i="1"/>
  <c r="C24" i="1"/>
  <c r="D24" i="1"/>
  <c r="C36" i="1"/>
  <c r="D36" i="1"/>
  <c r="C38" i="1"/>
  <c r="D38" i="1"/>
  <c r="C43" i="1"/>
  <c r="D43" i="1"/>
  <c r="C57" i="1"/>
  <c r="D57" i="1"/>
  <c r="C59" i="1"/>
  <c r="D59" i="1"/>
  <c r="C62" i="1"/>
  <c r="D62" i="1"/>
  <c r="D74" i="1" l="1"/>
  <c r="C74" i="1"/>
  <c r="D42" i="1"/>
  <c r="C42" i="1"/>
  <c r="D13" i="1" l="1"/>
  <c r="D12" i="1" s="1"/>
  <c r="C13" i="1"/>
  <c r="C12" i="1" s="1"/>
</calcChain>
</file>

<file path=xl/sharedStrings.xml><?xml version="1.0" encoding="utf-8"?>
<sst xmlns="http://schemas.openxmlformats.org/spreadsheetml/2006/main" count="204" uniqueCount="204">
  <si>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</si>
  <si>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</si>
  <si>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</si>
  <si>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</si>
  <si>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</si>
  <si>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</si>
  <si>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</si>
  <si>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</si>
  <si>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</si>
  <si>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</si>
  <si>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</si>
  <si>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</si>
  <si>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</si>
  <si>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</si>
  <si>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</si>
  <si>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</si>
  <si>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</si>
  <si>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</si>
  <si>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</si>
  <si>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</si>
  <si>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</si>
  <si>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</si>
  <si>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</si>
  <si>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</si>
  <si>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</si>
  <si>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</si>
  <si>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</si>
  <si>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</si>
  <si>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</si>
  <si>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</si>
  <si>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</si>
  <si>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</si>
  <si>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</si>
  <si>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</si>
  <si>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</si>
  <si>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</si>
  <si>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</si>
  <si>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</si>
  <si>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</si>
  <si>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</si>
  <si>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</si>
  <si>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</si>
  <si>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</si>
  <si>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</si>
  <si>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</si>
  <si>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</si>
  <si>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106 06042 04 0000 110</t>
  </si>
  <si>
    <t>Земельный налог с физических лиц,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</si>
  <si>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</si>
  <si>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</si>
  <si>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</si>
  <si>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</si>
  <si>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</si>
  <si>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</si>
  <si>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</si>
  <si>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</si>
  <si>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</si>
  <si>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</si>
  <si>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</si>
  <si>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</si>
  <si>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</si>
  <si>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</si>
  <si>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</si>
  <si>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</si>
  <si>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</si>
  <si>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</si>
  <si>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</si>
  <si>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</si>
  <si>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</si>
  <si>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</si>
  <si>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</si>
  <si>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</si>
  <si>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</si>
  <si>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</si>
  <si>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</si>
  <si>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</si>
  <si>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</si>
  <si>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</si>
  <si>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</si>
  <si>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</si>
  <si>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</si>
  <si>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</si>
  <si>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</si>
  <si>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</si>
  <si>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</si>
  <si>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</si>
  <si>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</si>
  <si>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</si>
  <si>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</si>
  <si>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</si>
  <si>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</si>
  <si>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</si>
  <si>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</si>
  <si>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</si>
  <si>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</si>
  <si>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</si>
  <si>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</si>
  <si>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</si>
  <si>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</si>
  <si>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</si>
  <si>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</si>
  <si>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</si>
  <si>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</si>
  <si>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</si>
  <si>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</si>
  <si>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</si>
  <si>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</si>
  <si>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</si>
  <si>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</si>
  <si>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</si>
  <si>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</si>
  <si>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</si>
  <si>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</si>
  <si>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</si>
  <si>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</si>
  <si>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</si>
  <si>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</si>
  <si>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</si>
  <si>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</si>
  <si>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</si>
  <si>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</si>
  <si>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</si>
  <si>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</si>
  <si>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</si>
  <si>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</si>
  <si>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</si>
  <si>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</si>
  <si>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</si>
  <si>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</si>
  <si>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</si>
  <si>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</si>
  <si>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</si>
  <si>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</si>
  <si>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</si>
  <si>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</si>
  <si>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</si>
  <si>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</si>
  <si>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</si>
  <si>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</si>
  <si>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</si>
  <si>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</si>
  <si>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</si>
  <si>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</si>
  <si>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</si>
  <si>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</si>
  <si>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</si>
  <si>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</si>
  <si>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</si>
  <si>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</si>
  <si>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</si>
  <si>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</si>
  <si>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</si>
  <si>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</si>
  <si>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</si>
  <si>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</si>
  <si>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</si>
  <si>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</si>
  <si>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</si>
  <si>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</si>
  <si>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</si>
  <si>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</si>
  <si>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</si>
  <si>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</si>
  <si>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</si>
  <si>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</si>
  <si>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</si>
  <si>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</si>
  <si>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</si>
  <si>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</si>
  <si>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</si>
  <si>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</si>
  <si>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</si>
  <si>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</si>
  <si>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</si>
  <si>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</si>
  <si>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</si>
  <si>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</si>
  <si>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</si>
  <si>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</si>
  <si>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</si>
  <si>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</si>
  <si>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</si>
  <si>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</si>
  <si>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</si>
  <si>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</si>
  <si>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</si>
  <si>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</si>
  <si>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</si>
  <si>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</si>
  <si>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</si>
  <si>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</si>
  <si>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</si>
  <si>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</si>
  <si>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</si>
  <si>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</si>
  <si>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</si>
  <si>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</si>
  <si>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Сумма</t>
  </si>
  <si>
    <t>2019 год</t>
  </si>
  <si>
    <t>2020 год</t>
  </si>
  <si>
    <t>202 20051 04 5511 151</t>
  </si>
  <si>
    <t xml:space="preserve">Поступления доходов в бюджет городского округа город Салават Республики Башкортостан </t>
  </si>
  <si>
    <t>на плановый период 2019 и 2020 годов</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</si>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</sst>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5"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vertical="center"/>
    </xf>
    <xf numFmtId="0" fontId="3" fillId="0" borderId="1" xfId="0" applyFont="1" applyBorder="1" applyAlignment="1">
      <alignment vertical="top" wrapText="1"/>
    </xf>
    <xf numFmtId="0" fontId="2" fillId="0" borderId="1" xfId="0" applyFont="1" applyBorder="1" applyAlignment="1">
      <alignment horizontal="left" vertical="center"/>
    </xf>
    <xf numFmtId="0" fontId="2" fillId="0" borderId="1" xfId="0" applyFont="1" applyBorder="1" applyAlignment="1">
      <alignment vertical="top" wrapText="1"/>
    </xf>
    <xf numFmtId="164" fontId="2" fillId="0" borderId="1" xfId="1" applyNumberFormat="1" applyFont="1" applyBorder="1" applyAlignment="1">
      <alignment vertical="center"/>
    </xf>
    <xf numFmtId="0" fontId="2" fillId="0" borderId="1" xfId="0" applyFont="1" applyBorder="1" applyAlignment="1">
      <alignment horizontal="left" vertical="center" wrapText="1"/>
    </xf>
    <xf numFmtId="164" fontId="2" fillId="0" borderId="1" xfId="1" applyNumberFormat="1" applyFont="1" applyBorder="1" applyAlignment="1">
      <alignment horizontal="center" vertical="center"/>
    </xf>
    <xf numFmtId="0" fontId="2" fillId="0" borderId="1" xfId="0" applyNumberFormat="1" applyFont="1" applyBorder="1" applyAlignment="1">
      <alignment vertical="top" wrapText="1"/>
    </xf>
    <xf numFmtId="0" fontId="2" fillId="3" borderId="1" xfId="0" applyNumberFormat="1" applyFont="1" applyFill="1" applyBorder="1" applyAlignment="1" applyProtection="1">
      <alignment vertical="top" wrapText="1"/>
      <protection locked="0"/>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2"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top"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vertical="top" wrapText="1"/>
    </xf>
    <xf numFmtId="164" fontId="3"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0" fontId="2" fillId="2" borderId="1" xfId="0" applyFont="1" applyFill="1" applyBorder="1" applyAlignment="1">
      <alignment vertical="top" wrapText="1"/>
    </xf>
    <xf numFmtId="164" fontId="2" fillId="0" borderId="1" xfId="1" applyNumberFormat="1" applyFont="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tabSelected="1" view="pageBreakPreview" zoomScale="110" zoomScaleNormal="112" zoomScaleSheetLayoutView="110" workbookViewId="0">
      <selection activeCell="B2" sqref="B2:D2"/>
    </sheetView>
  </sheetViews>
  <sheetFormatPr defaultRowHeight="15" x14ac:dyDescent="0.2"/>
  <cols>
    <col min="1" max="1" width="20.85546875" style="1" customWidth="1"/>
    <col min="2" max="2" width="50.85546875" style="41" customWidth="1"/>
    <col min="3" max="3" width="14.140625" style="1" customWidth="1"/>
    <col min="4" max="4" width="13.5703125" style="1" customWidth="1"/>
    <col min="5" max="16384" width="9.140625" style="1"/>
  </cols>
  <sheetData>
    <row r="1" spans="1:4" x14ac:dyDescent="0.2">
      <c r="B1" s="2"/>
      <c r="D1" s="3" t="s">
        <v>203</v>
      </c>
    </row>
    <row r="2" spans="1:4" x14ac:dyDescent="0.2">
      <c r="B2" s="43" t="s">
        <v>0</v>
      </c>
      <c r="C2" s="43"/>
      <c r="D2" s="43"/>
    </row>
    <row r="3" spans="1:4" x14ac:dyDescent="0.2">
      <c r="B3" s="43" t="s">
        <v>1</v>
      </c>
      <c r="C3" s="43"/>
      <c r="D3" s="43"/>
    </row>
    <row r="4" spans="1:4" x14ac:dyDescent="0.2">
      <c r="B4" s="2"/>
    </row>
    <row r="5" spans="1:4" s="4" customFormat="1" ht="14.25" x14ac:dyDescent="0.2">
      <c r="A5" s="45" t="s">
        <v>201</v>
      </c>
      <c r="B5" s="45"/>
      <c r="C5" s="45"/>
      <c r="D5" s="45"/>
    </row>
    <row r="6" spans="1:4" s="4" customFormat="1" ht="14.25" x14ac:dyDescent="0.2">
      <c r="A6" s="45" t="s">
        <v>202</v>
      </c>
      <c r="B6" s="45"/>
      <c r="C6" s="45"/>
      <c r="D6" s="45"/>
    </row>
    <row r="7" spans="1:4" s="4" customFormat="1" ht="14.25" x14ac:dyDescent="0.2">
      <c r="A7" s="42"/>
      <c r="B7" s="42"/>
      <c r="C7" s="42"/>
      <c r="D7" s="42"/>
    </row>
    <row r="8" spans="1:4" s="4" customFormat="1" x14ac:dyDescent="0.2">
      <c r="A8" s="44" t="s">
        <v>2</v>
      </c>
      <c r="B8" s="44"/>
      <c r="C8" s="44"/>
      <c r="D8" s="44"/>
    </row>
    <row r="9" spans="1:4" s="4" customFormat="1" ht="14.25" x14ac:dyDescent="0.2">
      <c r="A9" s="46" t="s">
        <v>3</v>
      </c>
      <c r="B9" s="46" t="s">
        <v>4</v>
      </c>
      <c r="C9" s="47" t="s">
        <v>197</v>
      </c>
      <c r="D9" s="47"/>
    </row>
    <row r="10" spans="1:4" s="4" customFormat="1" ht="14.25" x14ac:dyDescent="0.2">
      <c r="A10" s="46"/>
      <c r="B10" s="46"/>
      <c r="C10" s="5" t="s">
        <v>198</v>
      </c>
      <c r="D10" s="5" t="s">
        <v>199</v>
      </c>
    </row>
    <row r="11" spans="1:4" s="4" customFormat="1" ht="14.25" x14ac:dyDescent="0.2">
      <c r="A11" s="5">
        <v>1</v>
      </c>
      <c r="B11" s="6">
        <v>2</v>
      </c>
      <c r="C11" s="5">
        <v>3</v>
      </c>
      <c r="D11" s="5">
        <v>4</v>
      </c>
    </row>
    <row r="12" spans="1:4" s="4" customFormat="1" ht="14.25" x14ac:dyDescent="0.2">
      <c r="A12" s="7"/>
      <c r="B12" s="8" t="s">
        <v>5</v>
      </c>
      <c r="C12" s="9">
        <f>C13+C75</f>
        <v>2301934.4999999995</v>
      </c>
      <c r="D12" s="9">
        <f>D13+D75</f>
        <v>2353704.7000000002</v>
      </c>
    </row>
    <row r="13" spans="1:4" s="4" customFormat="1" ht="14.25" x14ac:dyDescent="0.2">
      <c r="A13" s="7" t="s">
        <v>6</v>
      </c>
      <c r="B13" s="10" t="s">
        <v>7</v>
      </c>
      <c r="C13" s="9">
        <f>SUM(C42+C74)</f>
        <v>943773.9</v>
      </c>
      <c r="D13" s="9">
        <f>SUM(D42+D74)</f>
        <v>1018677</v>
      </c>
    </row>
    <row r="14" spans="1:4" x14ac:dyDescent="0.2">
      <c r="A14" s="11" t="s">
        <v>8</v>
      </c>
      <c r="B14" s="12" t="s">
        <v>9</v>
      </c>
      <c r="C14" s="13">
        <f>SUM(C15)</f>
        <v>455714.9</v>
      </c>
      <c r="D14" s="13">
        <f>SUM(D15)</f>
        <v>465049</v>
      </c>
    </row>
    <row r="15" spans="1:4" x14ac:dyDescent="0.2">
      <c r="A15" s="14" t="s">
        <v>10</v>
      </c>
      <c r="B15" s="12" t="s">
        <v>11</v>
      </c>
      <c r="C15" s="15">
        <f>SUM(C16+C17+C18+C19)</f>
        <v>455714.9</v>
      </c>
      <c r="D15" s="15">
        <f>SUM(D16+D17+D18+D19)</f>
        <v>465049</v>
      </c>
    </row>
    <row r="16" spans="1:4" ht="77.25" customHeight="1" x14ac:dyDescent="0.2">
      <c r="A16" s="14" t="s">
        <v>12</v>
      </c>
      <c r="B16" s="16" t="s">
        <v>13</v>
      </c>
      <c r="C16" s="15">
        <f>391200.9+53613</f>
        <v>444813.9</v>
      </c>
      <c r="D16" s="15">
        <f>399000+54712</f>
        <v>453712</v>
      </c>
    </row>
    <row r="17" spans="1:4" ht="119.25" customHeight="1" x14ac:dyDescent="0.2">
      <c r="A17" s="14" t="s">
        <v>14</v>
      </c>
      <c r="B17" s="16" t="s">
        <v>15</v>
      </c>
      <c r="C17" s="15">
        <v>1437</v>
      </c>
      <c r="D17" s="15">
        <v>1494</v>
      </c>
    </row>
    <row r="18" spans="1:4" ht="60" x14ac:dyDescent="0.2">
      <c r="A18" s="14" t="s">
        <v>16</v>
      </c>
      <c r="B18" s="12" t="s">
        <v>17</v>
      </c>
      <c r="C18" s="15">
        <v>9370</v>
      </c>
      <c r="D18" s="15">
        <v>9745</v>
      </c>
    </row>
    <row r="19" spans="1:4" ht="105" x14ac:dyDescent="0.2">
      <c r="A19" s="14" t="s">
        <v>138</v>
      </c>
      <c r="B19" s="17" t="s">
        <v>139</v>
      </c>
      <c r="C19" s="15">
        <v>94</v>
      </c>
      <c r="D19" s="15">
        <v>98</v>
      </c>
    </row>
    <row r="20" spans="1:4" ht="30" x14ac:dyDescent="0.2">
      <c r="A20" s="14" t="s">
        <v>18</v>
      </c>
      <c r="B20" s="12" t="s">
        <v>19</v>
      </c>
      <c r="C20" s="15">
        <f t="shared" ref="C20:D20" si="0">C21+C22+C23</f>
        <v>3968</v>
      </c>
      <c r="D20" s="15">
        <f t="shared" si="0"/>
        <v>4022</v>
      </c>
    </row>
    <row r="21" spans="1:4" ht="90" x14ac:dyDescent="0.2">
      <c r="A21" s="14" t="s">
        <v>20</v>
      </c>
      <c r="B21" s="12" t="s">
        <v>21</v>
      </c>
      <c r="C21" s="15">
        <v>1105</v>
      </c>
      <c r="D21" s="15">
        <v>1120</v>
      </c>
    </row>
    <row r="22" spans="1:4" ht="105" x14ac:dyDescent="0.2">
      <c r="A22" s="14" t="s">
        <v>22</v>
      </c>
      <c r="B22" s="12" t="s">
        <v>23</v>
      </c>
      <c r="C22" s="15">
        <v>12</v>
      </c>
      <c r="D22" s="15">
        <v>12</v>
      </c>
    </row>
    <row r="23" spans="1:4" ht="90" x14ac:dyDescent="0.2">
      <c r="A23" s="14" t="s">
        <v>24</v>
      </c>
      <c r="B23" s="12" t="s">
        <v>25</v>
      </c>
      <c r="C23" s="15">
        <v>2851</v>
      </c>
      <c r="D23" s="15">
        <v>2890</v>
      </c>
    </row>
    <row r="24" spans="1:4" x14ac:dyDescent="0.2">
      <c r="A24" s="14" t="s">
        <v>26</v>
      </c>
      <c r="B24" s="18" t="s">
        <v>27</v>
      </c>
      <c r="C24" s="15">
        <f t="shared" ref="C24:D24" si="1">C25+C26+C30+C28+C27+C29</f>
        <v>74334</v>
      </c>
      <c r="D24" s="15">
        <f t="shared" si="1"/>
        <v>72641</v>
      </c>
    </row>
    <row r="25" spans="1:4" ht="30" x14ac:dyDescent="0.2">
      <c r="A25" s="14" t="s">
        <v>28</v>
      </c>
      <c r="B25" s="18" t="s">
        <v>29</v>
      </c>
      <c r="C25" s="15">
        <v>7760</v>
      </c>
      <c r="D25" s="15">
        <v>7994</v>
      </c>
    </row>
    <row r="26" spans="1:4" ht="45" x14ac:dyDescent="0.2">
      <c r="A26" s="14" t="s">
        <v>30</v>
      </c>
      <c r="B26" s="18" t="s">
        <v>31</v>
      </c>
      <c r="C26" s="15">
        <v>2376</v>
      </c>
      <c r="D26" s="15">
        <v>2449</v>
      </c>
    </row>
    <row r="27" spans="1:4" ht="30" x14ac:dyDescent="0.2">
      <c r="A27" s="19" t="s">
        <v>32</v>
      </c>
      <c r="B27" s="20" t="s">
        <v>33</v>
      </c>
      <c r="C27" s="15">
        <v>682</v>
      </c>
      <c r="D27" s="15">
        <v>682</v>
      </c>
    </row>
    <row r="28" spans="1:4" ht="30" x14ac:dyDescent="0.2">
      <c r="A28" s="14" t="s">
        <v>34</v>
      </c>
      <c r="B28" s="12" t="s">
        <v>35</v>
      </c>
      <c r="C28" s="15">
        <v>55000</v>
      </c>
      <c r="D28" s="15">
        <v>53000</v>
      </c>
    </row>
    <row r="29" spans="1:4" x14ac:dyDescent="0.2">
      <c r="A29" s="14" t="s">
        <v>36</v>
      </c>
      <c r="B29" s="12" t="s">
        <v>37</v>
      </c>
      <c r="C29" s="15">
        <v>16</v>
      </c>
      <c r="D29" s="15">
        <v>16</v>
      </c>
    </row>
    <row r="30" spans="1:4" ht="45" x14ac:dyDescent="0.2">
      <c r="A30" s="14" t="s">
        <v>38</v>
      </c>
      <c r="B30" s="12" t="s">
        <v>39</v>
      </c>
      <c r="C30" s="15">
        <v>8500</v>
      </c>
      <c r="D30" s="15">
        <v>8500</v>
      </c>
    </row>
    <row r="31" spans="1:4" x14ac:dyDescent="0.2">
      <c r="A31" s="14" t="s">
        <v>40</v>
      </c>
      <c r="B31" s="18" t="s">
        <v>41</v>
      </c>
      <c r="C31" s="15">
        <f t="shared" ref="C31:D31" si="2">SUM(C32+C33+C35+C34)</f>
        <v>69944</v>
      </c>
      <c r="D31" s="15">
        <f t="shared" si="2"/>
        <v>141554</v>
      </c>
    </row>
    <row r="32" spans="1:4" x14ac:dyDescent="0.2">
      <c r="A32" s="21" t="s">
        <v>144</v>
      </c>
      <c r="B32" s="18" t="s">
        <v>145</v>
      </c>
      <c r="C32" s="15">
        <f>46186+1053</f>
        <v>47239</v>
      </c>
      <c r="D32" s="15">
        <f>47711+1053</f>
        <v>48764</v>
      </c>
    </row>
    <row r="33" spans="1:4" ht="45" x14ac:dyDescent="0.2">
      <c r="A33" s="14" t="s">
        <v>42</v>
      </c>
      <c r="B33" s="12" t="s">
        <v>43</v>
      </c>
      <c r="C33" s="15">
        <v>20000</v>
      </c>
      <c r="D33" s="15">
        <v>25000</v>
      </c>
    </row>
    <row r="34" spans="1:4" ht="45" x14ac:dyDescent="0.2">
      <c r="A34" s="14" t="s">
        <v>44</v>
      </c>
      <c r="B34" s="12" t="s">
        <v>45</v>
      </c>
      <c r="C34" s="22">
        <v>0</v>
      </c>
      <c r="D34" s="15">
        <v>65000</v>
      </c>
    </row>
    <row r="35" spans="1:4" ht="45" x14ac:dyDescent="0.2">
      <c r="A35" s="14" t="s">
        <v>46</v>
      </c>
      <c r="B35" s="12" t="s">
        <v>47</v>
      </c>
      <c r="C35" s="15">
        <v>2705</v>
      </c>
      <c r="D35" s="15">
        <v>2790</v>
      </c>
    </row>
    <row r="36" spans="1:4" x14ac:dyDescent="0.2">
      <c r="A36" s="14" t="s">
        <v>48</v>
      </c>
      <c r="B36" s="12" t="s">
        <v>49</v>
      </c>
      <c r="C36" s="15">
        <f t="shared" ref="C36:D36" si="3">C37</f>
        <v>102</v>
      </c>
      <c r="D36" s="15">
        <f t="shared" si="3"/>
        <v>102</v>
      </c>
    </row>
    <row r="37" spans="1:4" ht="30" x14ac:dyDescent="0.2">
      <c r="A37" s="23" t="s">
        <v>50</v>
      </c>
      <c r="B37" s="12" t="s">
        <v>51</v>
      </c>
      <c r="C37" s="15">
        <v>102</v>
      </c>
      <c r="D37" s="15">
        <v>102</v>
      </c>
    </row>
    <row r="38" spans="1:4" x14ac:dyDescent="0.2">
      <c r="A38" s="14" t="s">
        <v>52</v>
      </c>
      <c r="B38" s="18" t="s">
        <v>53</v>
      </c>
      <c r="C38" s="15">
        <f t="shared" ref="C38:D38" si="4">SUM(C39+C40+C41)</f>
        <v>15085</v>
      </c>
      <c r="D38" s="15">
        <f t="shared" si="4"/>
        <v>15088</v>
      </c>
    </row>
    <row r="39" spans="1:4" ht="60" x14ac:dyDescent="0.2">
      <c r="A39" s="14" t="s">
        <v>54</v>
      </c>
      <c r="B39" s="12" t="s">
        <v>55</v>
      </c>
      <c r="C39" s="15">
        <v>15000</v>
      </c>
      <c r="D39" s="15">
        <v>15000</v>
      </c>
    </row>
    <row r="40" spans="1:4" ht="30" x14ac:dyDescent="0.2">
      <c r="A40" s="14" t="s">
        <v>56</v>
      </c>
      <c r="B40" s="12" t="s">
        <v>57</v>
      </c>
      <c r="C40" s="15">
        <v>60</v>
      </c>
      <c r="D40" s="15">
        <v>63</v>
      </c>
    </row>
    <row r="41" spans="1:4" ht="105" x14ac:dyDescent="0.2">
      <c r="A41" s="14" t="s">
        <v>58</v>
      </c>
      <c r="B41" s="16" t="s">
        <v>59</v>
      </c>
      <c r="C41" s="15">
        <v>25</v>
      </c>
      <c r="D41" s="15">
        <v>25</v>
      </c>
    </row>
    <row r="42" spans="1:4" x14ac:dyDescent="0.2">
      <c r="A42" s="24"/>
      <c r="B42" s="12" t="s">
        <v>60</v>
      </c>
      <c r="C42" s="15">
        <f t="shared" ref="C42:D42" si="5">SUM(C14+C20+C24+C31+C36+C38)</f>
        <v>619147.9</v>
      </c>
      <c r="D42" s="15">
        <f t="shared" si="5"/>
        <v>698456</v>
      </c>
    </row>
    <row r="43" spans="1:4" ht="30" x14ac:dyDescent="0.2">
      <c r="A43" s="14" t="s">
        <v>148</v>
      </c>
      <c r="B43" s="12" t="s">
        <v>61</v>
      </c>
      <c r="C43" s="15">
        <f t="shared" ref="C43:D43" si="6">SUM(C44:C50)</f>
        <v>222719</v>
      </c>
      <c r="D43" s="15">
        <f t="shared" si="6"/>
        <v>224645</v>
      </c>
    </row>
    <row r="44" spans="1:4" ht="90" x14ac:dyDescent="0.2">
      <c r="A44" s="14" t="s">
        <v>62</v>
      </c>
      <c r="B44" s="16" t="s">
        <v>63</v>
      </c>
      <c r="C44" s="15">
        <v>160000</v>
      </c>
      <c r="D44" s="15">
        <v>160000</v>
      </c>
    </row>
    <row r="45" spans="1:4" ht="90" x14ac:dyDescent="0.2">
      <c r="A45" s="14" t="s">
        <v>64</v>
      </c>
      <c r="B45" s="12" t="s">
        <v>65</v>
      </c>
      <c r="C45" s="15">
        <v>1600</v>
      </c>
      <c r="D45" s="15">
        <v>1700</v>
      </c>
    </row>
    <row r="46" spans="1:4" ht="75" x14ac:dyDescent="0.2">
      <c r="A46" s="14" t="s">
        <v>66</v>
      </c>
      <c r="B46" s="12" t="s">
        <v>67</v>
      </c>
      <c r="C46" s="15">
        <v>18</v>
      </c>
      <c r="D46" s="15">
        <v>19</v>
      </c>
    </row>
    <row r="47" spans="1:4" ht="45" x14ac:dyDescent="0.2">
      <c r="A47" s="14" t="s">
        <v>68</v>
      </c>
      <c r="B47" s="12" t="s">
        <v>69</v>
      </c>
      <c r="C47" s="15">
        <v>52500</v>
      </c>
      <c r="D47" s="15">
        <v>55000</v>
      </c>
    </row>
    <row r="48" spans="1:4" ht="60" x14ac:dyDescent="0.2">
      <c r="A48" s="14" t="s">
        <v>70</v>
      </c>
      <c r="B48" s="12" t="s">
        <v>71</v>
      </c>
      <c r="C48" s="15">
        <v>3000</v>
      </c>
      <c r="D48" s="15">
        <v>3000</v>
      </c>
    </row>
    <row r="49" spans="1:4" ht="45" x14ac:dyDescent="0.2">
      <c r="A49" s="14" t="s">
        <v>72</v>
      </c>
      <c r="B49" s="12" t="s">
        <v>73</v>
      </c>
      <c r="C49" s="15">
        <v>1104</v>
      </c>
      <c r="D49" s="15">
        <v>1104</v>
      </c>
    </row>
    <row r="50" spans="1:4" ht="90" x14ac:dyDescent="0.2">
      <c r="A50" s="25" t="s">
        <v>74</v>
      </c>
      <c r="B50" s="26" t="s">
        <v>75</v>
      </c>
      <c r="C50" s="15">
        <v>4497</v>
      </c>
      <c r="D50" s="15">
        <v>3822</v>
      </c>
    </row>
    <row r="51" spans="1:4" x14ac:dyDescent="0.2">
      <c r="A51" s="14" t="s">
        <v>149</v>
      </c>
      <c r="B51" s="12" t="s">
        <v>76</v>
      </c>
      <c r="C51" s="15">
        <f>C52+C53+C54+C55+C56</f>
        <v>10239</v>
      </c>
      <c r="D51" s="15">
        <f>D52+D53+D54+D55+D56</f>
        <v>10239</v>
      </c>
    </row>
    <row r="52" spans="1:4" ht="30" x14ac:dyDescent="0.2">
      <c r="A52" s="14" t="s">
        <v>77</v>
      </c>
      <c r="B52" s="12" t="s">
        <v>78</v>
      </c>
      <c r="C52" s="15">
        <v>1205</v>
      </c>
      <c r="D52" s="15">
        <v>1205</v>
      </c>
    </row>
    <row r="53" spans="1:4" ht="30" x14ac:dyDescent="0.2">
      <c r="A53" s="14" t="s">
        <v>79</v>
      </c>
      <c r="B53" s="12" t="s">
        <v>80</v>
      </c>
      <c r="C53" s="15">
        <v>30</v>
      </c>
      <c r="D53" s="15">
        <v>30</v>
      </c>
    </row>
    <row r="54" spans="1:4" ht="30" x14ac:dyDescent="0.2">
      <c r="A54" s="14" t="s">
        <v>81</v>
      </c>
      <c r="B54" s="12" t="s">
        <v>82</v>
      </c>
      <c r="C54" s="15">
        <v>1</v>
      </c>
      <c r="D54" s="15">
        <v>1</v>
      </c>
    </row>
    <row r="55" spans="1:4" ht="30" x14ac:dyDescent="0.2">
      <c r="A55" s="14" t="s">
        <v>83</v>
      </c>
      <c r="B55" s="12" t="s">
        <v>84</v>
      </c>
      <c r="C55" s="15">
        <v>9000</v>
      </c>
      <c r="D55" s="15">
        <v>9000</v>
      </c>
    </row>
    <row r="56" spans="1:4" ht="60" x14ac:dyDescent="0.2">
      <c r="A56" s="14" t="s">
        <v>140</v>
      </c>
      <c r="B56" s="12" t="s">
        <v>141</v>
      </c>
      <c r="C56" s="15">
        <v>3</v>
      </c>
      <c r="D56" s="15">
        <v>3</v>
      </c>
    </row>
    <row r="57" spans="1:4" ht="30" x14ac:dyDescent="0.2">
      <c r="A57" s="14" t="s">
        <v>85</v>
      </c>
      <c r="B57" s="12" t="s">
        <v>86</v>
      </c>
      <c r="C57" s="15">
        <f t="shared" ref="C57:D57" si="7">SUM(C58:C58)</f>
        <v>4100</v>
      </c>
      <c r="D57" s="15">
        <f t="shared" si="7"/>
        <v>4100</v>
      </c>
    </row>
    <row r="58" spans="1:4" ht="30" x14ac:dyDescent="0.2">
      <c r="A58" s="14" t="s">
        <v>87</v>
      </c>
      <c r="B58" s="12" t="s">
        <v>88</v>
      </c>
      <c r="C58" s="15">
        <v>4100</v>
      </c>
      <c r="D58" s="15">
        <v>4100</v>
      </c>
    </row>
    <row r="59" spans="1:4" ht="30" x14ac:dyDescent="0.2">
      <c r="A59" s="14" t="s">
        <v>89</v>
      </c>
      <c r="B59" s="12" t="s">
        <v>90</v>
      </c>
      <c r="C59" s="15">
        <f t="shared" ref="C59:D59" si="8">SUM(C61+C60)</f>
        <v>80498</v>
      </c>
      <c r="D59" s="15">
        <f t="shared" si="8"/>
        <v>74153</v>
      </c>
    </row>
    <row r="60" spans="1:4" s="29" customFormat="1" ht="105" x14ac:dyDescent="0.2">
      <c r="A60" s="27" t="s">
        <v>91</v>
      </c>
      <c r="B60" s="28" t="s">
        <v>92</v>
      </c>
      <c r="C60" s="15">
        <v>70498</v>
      </c>
      <c r="D60" s="15">
        <v>64153</v>
      </c>
    </row>
    <row r="61" spans="1:4" ht="60" x14ac:dyDescent="0.2">
      <c r="A61" s="14" t="s">
        <v>93</v>
      </c>
      <c r="B61" s="12" t="s">
        <v>94</v>
      </c>
      <c r="C61" s="15">
        <v>10000</v>
      </c>
      <c r="D61" s="15">
        <v>10000</v>
      </c>
    </row>
    <row r="62" spans="1:4" x14ac:dyDescent="0.2">
      <c r="A62" s="14" t="s">
        <v>95</v>
      </c>
      <c r="B62" s="12" t="s">
        <v>96</v>
      </c>
      <c r="C62" s="15">
        <f t="shared" ref="C62:D62" si="9">SUM(C63:C73)</f>
        <v>7070</v>
      </c>
      <c r="D62" s="15">
        <f t="shared" si="9"/>
        <v>7084</v>
      </c>
    </row>
    <row r="63" spans="1:4" ht="90" x14ac:dyDescent="0.2">
      <c r="A63" s="14" t="s">
        <v>97</v>
      </c>
      <c r="B63" s="16" t="s">
        <v>98</v>
      </c>
      <c r="C63" s="15">
        <v>70</v>
      </c>
      <c r="D63" s="15">
        <v>70</v>
      </c>
    </row>
    <row r="64" spans="1:4" ht="60" x14ac:dyDescent="0.2">
      <c r="A64" s="14" t="s">
        <v>99</v>
      </c>
      <c r="B64" s="12" t="s">
        <v>100</v>
      </c>
      <c r="C64" s="15">
        <v>25</v>
      </c>
      <c r="D64" s="15">
        <v>25</v>
      </c>
    </row>
    <row r="65" spans="1:4" ht="75" x14ac:dyDescent="0.2">
      <c r="A65" s="14" t="s">
        <v>101</v>
      </c>
      <c r="B65" s="12" t="s">
        <v>102</v>
      </c>
      <c r="C65" s="15">
        <v>21</v>
      </c>
      <c r="D65" s="15">
        <v>21</v>
      </c>
    </row>
    <row r="66" spans="1:4" ht="60" x14ac:dyDescent="0.2">
      <c r="A66" s="14" t="s">
        <v>103</v>
      </c>
      <c r="B66" s="12" t="s">
        <v>104</v>
      </c>
      <c r="C66" s="15">
        <v>1010</v>
      </c>
      <c r="D66" s="15">
        <v>1010</v>
      </c>
    </row>
    <row r="67" spans="1:4" ht="45" x14ac:dyDescent="0.2">
      <c r="A67" s="14" t="s">
        <v>105</v>
      </c>
      <c r="B67" s="12" t="s">
        <v>106</v>
      </c>
      <c r="C67" s="15">
        <v>400</v>
      </c>
      <c r="D67" s="15">
        <v>400</v>
      </c>
    </row>
    <row r="68" spans="1:4" ht="30" x14ac:dyDescent="0.2">
      <c r="A68" s="14" t="s">
        <v>107</v>
      </c>
      <c r="B68" s="12" t="s">
        <v>108</v>
      </c>
      <c r="C68" s="15">
        <v>250</v>
      </c>
      <c r="D68" s="15">
        <v>250</v>
      </c>
    </row>
    <row r="69" spans="1:4" ht="60" x14ac:dyDescent="0.2">
      <c r="A69" s="14" t="s">
        <v>109</v>
      </c>
      <c r="B69" s="12" t="s">
        <v>110</v>
      </c>
      <c r="C69" s="15">
        <v>550</v>
      </c>
      <c r="D69" s="15">
        <v>550</v>
      </c>
    </row>
    <row r="70" spans="1:4" ht="60" x14ac:dyDescent="0.2">
      <c r="A70" s="14" t="s">
        <v>111</v>
      </c>
      <c r="B70" s="12" t="s">
        <v>112</v>
      </c>
      <c r="C70" s="15">
        <v>125</v>
      </c>
      <c r="D70" s="15">
        <v>125</v>
      </c>
    </row>
    <row r="71" spans="1:4" ht="30" x14ac:dyDescent="0.2">
      <c r="A71" s="14" t="s">
        <v>113</v>
      </c>
      <c r="B71" s="12" t="s">
        <v>114</v>
      </c>
      <c r="C71" s="15">
        <v>16</v>
      </c>
      <c r="D71" s="15">
        <v>16</v>
      </c>
    </row>
    <row r="72" spans="1:4" ht="75" x14ac:dyDescent="0.2">
      <c r="A72" s="14" t="s">
        <v>115</v>
      </c>
      <c r="B72" s="12" t="s">
        <v>116</v>
      </c>
      <c r="C72" s="15">
        <v>250</v>
      </c>
      <c r="D72" s="15">
        <v>250</v>
      </c>
    </row>
    <row r="73" spans="1:4" ht="45" x14ac:dyDescent="0.2">
      <c r="A73" s="14" t="s">
        <v>117</v>
      </c>
      <c r="B73" s="12" t="s">
        <v>118</v>
      </c>
      <c r="C73" s="15">
        <v>4353</v>
      </c>
      <c r="D73" s="15">
        <v>4367</v>
      </c>
    </row>
    <row r="74" spans="1:4" x14ac:dyDescent="0.2">
      <c r="A74" s="30"/>
      <c r="B74" s="31" t="s">
        <v>119</v>
      </c>
      <c r="C74" s="15">
        <f t="shared" ref="C74:D74" si="10">C62+C59+C57+C51+C43</f>
        <v>324626</v>
      </c>
      <c r="D74" s="15">
        <f t="shared" si="10"/>
        <v>320221</v>
      </c>
    </row>
    <row r="75" spans="1:4" s="4" customFormat="1" ht="28.5" x14ac:dyDescent="0.2">
      <c r="A75" s="8" t="s">
        <v>120</v>
      </c>
      <c r="B75" s="10" t="s">
        <v>121</v>
      </c>
      <c r="C75" s="32">
        <f>SUM(C76:C109)</f>
        <v>1358160.5999999996</v>
      </c>
      <c r="D75" s="32">
        <f>SUM(D76:D109)</f>
        <v>1335027.7000000002</v>
      </c>
    </row>
    <row r="76" spans="1:4" ht="30" x14ac:dyDescent="0.2">
      <c r="A76" s="33" t="s">
        <v>123</v>
      </c>
      <c r="B76" s="28" t="s">
        <v>122</v>
      </c>
      <c r="C76" s="34">
        <v>50514</v>
      </c>
      <c r="D76" s="34">
        <v>45249.5</v>
      </c>
    </row>
    <row r="77" spans="1:4" ht="30" x14ac:dyDescent="0.2">
      <c r="A77" s="33" t="s">
        <v>125</v>
      </c>
      <c r="B77" s="28" t="s">
        <v>124</v>
      </c>
      <c r="C77" s="34">
        <v>126504.2</v>
      </c>
      <c r="D77" s="34">
        <v>74439</v>
      </c>
    </row>
    <row r="78" spans="1:4" ht="75" x14ac:dyDescent="0.2">
      <c r="A78" s="35" t="s">
        <v>200</v>
      </c>
      <c r="B78" s="28" t="s">
        <v>176</v>
      </c>
      <c r="C78" s="34">
        <v>1432.1</v>
      </c>
      <c r="D78" s="34">
        <v>961.6</v>
      </c>
    </row>
    <row r="79" spans="1:4" ht="75" x14ac:dyDescent="0.2">
      <c r="A79" s="35" t="s">
        <v>152</v>
      </c>
      <c r="B79" s="28" t="s">
        <v>175</v>
      </c>
      <c r="C79" s="36">
        <v>82048</v>
      </c>
      <c r="D79" s="36">
        <v>85219</v>
      </c>
    </row>
    <row r="80" spans="1:4" ht="60" x14ac:dyDescent="0.2">
      <c r="A80" s="33" t="s">
        <v>134</v>
      </c>
      <c r="B80" s="28" t="s">
        <v>135</v>
      </c>
      <c r="C80" s="34">
        <f>36109.4-523.1-3836.2+1713</f>
        <v>33463.100000000006</v>
      </c>
      <c r="D80" s="34">
        <f>36109.4-523.1-3836.2+1713</f>
        <v>33463.100000000006</v>
      </c>
    </row>
    <row r="81" spans="1:4" ht="45" x14ac:dyDescent="0.2">
      <c r="A81" s="33" t="s">
        <v>174</v>
      </c>
      <c r="B81" s="28" t="s">
        <v>143</v>
      </c>
      <c r="C81" s="34">
        <f>2866.2-2-15.2+174.3-2507.1+2507.1</f>
        <v>3023.3</v>
      </c>
      <c r="D81" s="34">
        <f>2866.2-2-15.2+174.3-2507.1+2507.1</f>
        <v>3023.3</v>
      </c>
    </row>
    <row r="82" spans="1:4" ht="30" x14ac:dyDescent="0.2">
      <c r="A82" s="35" t="s">
        <v>136</v>
      </c>
      <c r="B82" s="28" t="s">
        <v>137</v>
      </c>
      <c r="C82" s="34">
        <v>2336.3000000000002</v>
      </c>
      <c r="D82" s="34">
        <v>2336.3000000000002</v>
      </c>
    </row>
    <row r="83" spans="1:4" ht="90" x14ac:dyDescent="0.2">
      <c r="A83" s="33" t="s">
        <v>151</v>
      </c>
      <c r="B83" s="28" t="s">
        <v>142</v>
      </c>
      <c r="C83" s="34">
        <v>1377</v>
      </c>
      <c r="D83" s="34">
        <v>1377</v>
      </c>
    </row>
    <row r="84" spans="1:4" ht="60" x14ac:dyDescent="0.2">
      <c r="A84" s="33" t="s">
        <v>173</v>
      </c>
      <c r="B84" s="28" t="s">
        <v>153</v>
      </c>
      <c r="C84" s="34">
        <v>6716.7</v>
      </c>
      <c r="D84" s="34">
        <v>6716.7</v>
      </c>
    </row>
    <row r="85" spans="1:4" ht="45" x14ac:dyDescent="0.2">
      <c r="A85" s="33" t="s">
        <v>154</v>
      </c>
      <c r="B85" s="28" t="s">
        <v>178</v>
      </c>
      <c r="C85" s="34">
        <v>1506</v>
      </c>
      <c r="D85" s="34">
        <v>1506</v>
      </c>
    </row>
    <row r="86" spans="1:4" ht="45" x14ac:dyDescent="0.2">
      <c r="A86" s="21" t="s">
        <v>150</v>
      </c>
      <c r="B86" s="37" t="s">
        <v>177</v>
      </c>
      <c r="C86" s="34">
        <f>32100-3682</f>
        <v>28418</v>
      </c>
      <c r="D86" s="34">
        <f>32100-3682</f>
        <v>28418</v>
      </c>
    </row>
    <row r="87" spans="1:4" ht="255" x14ac:dyDescent="0.2">
      <c r="A87" s="35" t="s">
        <v>156</v>
      </c>
      <c r="B87" s="28" t="s">
        <v>155</v>
      </c>
      <c r="C87" s="38">
        <v>344360.2</v>
      </c>
      <c r="D87" s="38">
        <v>353983.8</v>
      </c>
    </row>
    <row r="88" spans="1:4" ht="270" x14ac:dyDescent="0.2">
      <c r="A88" s="21" t="s">
        <v>157</v>
      </c>
      <c r="B88" s="28" t="s">
        <v>185</v>
      </c>
      <c r="C88" s="38">
        <v>4552</v>
      </c>
      <c r="D88" s="38">
        <v>4552</v>
      </c>
    </row>
    <row r="89" spans="1:4" ht="225" x14ac:dyDescent="0.2">
      <c r="A89" s="21" t="s">
        <v>158</v>
      </c>
      <c r="B89" s="28" t="s">
        <v>186</v>
      </c>
      <c r="C89" s="38">
        <v>401139</v>
      </c>
      <c r="D89" s="38">
        <v>416647.9</v>
      </c>
    </row>
    <row r="90" spans="1:4" ht="240" x14ac:dyDescent="0.2">
      <c r="A90" s="21" t="s">
        <v>159</v>
      </c>
      <c r="B90" s="37" t="s">
        <v>128</v>
      </c>
      <c r="C90" s="38">
        <v>13784</v>
      </c>
      <c r="D90" s="38">
        <v>13784</v>
      </c>
    </row>
    <row r="91" spans="1:4" ht="60" x14ac:dyDescent="0.2">
      <c r="A91" s="35" t="s">
        <v>160</v>
      </c>
      <c r="B91" s="28" t="s">
        <v>183</v>
      </c>
      <c r="C91" s="38">
        <v>6407.9</v>
      </c>
      <c r="D91" s="38">
        <v>6624</v>
      </c>
    </row>
    <row r="92" spans="1:4" ht="75" x14ac:dyDescent="0.2">
      <c r="A92" s="35" t="s">
        <v>161</v>
      </c>
      <c r="B92" s="28" t="s">
        <v>181</v>
      </c>
      <c r="C92" s="38">
        <v>2566</v>
      </c>
      <c r="D92" s="38">
        <v>2639.7</v>
      </c>
    </row>
    <row r="93" spans="1:4" ht="60" x14ac:dyDescent="0.2">
      <c r="A93" s="35" t="s">
        <v>162</v>
      </c>
      <c r="B93" s="28" t="s">
        <v>182</v>
      </c>
      <c r="C93" s="38">
        <v>632.9</v>
      </c>
      <c r="D93" s="38">
        <v>651.20000000000005</v>
      </c>
    </row>
    <row r="94" spans="1:4" ht="210" x14ac:dyDescent="0.2">
      <c r="A94" s="21" t="s">
        <v>163</v>
      </c>
      <c r="B94" s="37" t="s">
        <v>190</v>
      </c>
      <c r="C94" s="38">
        <v>480</v>
      </c>
      <c r="D94" s="38">
        <v>489.6</v>
      </c>
    </row>
    <row r="95" spans="1:4" ht="75" x14ac:dyDescent="0.2">
      <c r="A95" s="21" t="s">
        <v>164</v>
      </c>
      <c r="B95" s="37" t="s">
        <v>191</v>
      </c>
      <c r="C95" s="38">
        <v>48</v>
      </c>
      <c r="D95" s="38">
        <v>48</v>
      </c>
    </row>
    <row r="96" spans="1:4" ht="255" x14ac:dyDescent="0.2">
      <c r="A96" s="39" t="s">
        <v>195</v>
      </c>
      <c r="B96" s="40" t="s">
        <v>130</v>
      </c>
      <c r="C96" s="38">
        <v>34825</v>
      </c>
      <c r="D96" s="38">
        <v>34825</v>
      </c>
    </row>
    <row r="97" spans="1:4" ht="90" x14ac:dyDescent="0.2">
      <c r="A97" s="35" t="s">
        <v>165</v>
      </c>
      <c r="B97" s="28" t="s">
        <v>179</v>
      </c>
      <c r="C97" s="38">
        <f>4551.2</f>
        <v>4551.2</v>
      </c>
      <c r="D97" s="38">
        <f>4554.8</f>
        <v>4554.8</v>
      </c>
    </row>
    <row r="98" spans="1:4" ht="105" x14ac:dyDescent="0.2">
      <c r="A98" s="35" t="s">
        <v>166</v>
      </c>
      <c r="B98" s="28" t="s">
        <v>180</v>
      </c>
      <c r="C98" s="38">
        <v>373.3</v>
      </c>
      <c r="D98" s="38">
        <v>373.3</v>
      </c>
    </row>
    <row r="99" spans="1:4" ht="60" x14ac:dyDescent="0.2">
      <c r="A99" s="21" t="s">
        <v>167</v>
      </c>
      <c r="B99" s="37" t="s">
        <v>189</v>
      </c>
      <c r="C99" s="38">
        <v>2530.5</v>
      </c>
      <c r="D99" s="38">
        <v>2613.9</v>
      </c>
    </row>
    <row r="100" spans="1:4" ht="75" x14ac:dyDescent="0.2">
      <c r="A100" s="21" t="s">
        <v>168</v>
      </c>
      <c r="B100" s="37" t="s">
        <v>188</v>
      </c>
      <c r="C100" s="38">
        <v>24061.1</v>
      </c>
      <c r="D100" s="38">
        <v>24853.5</v>
      </c>
    </row>
    <row r="101" spans="1:4" ht="105" x14ac:dyDescent="0.2">
      <c r="A101" s="35" t="s">
        <v>169</v>
      </c>
      <c r="B101" s="37" t="s">
        <v>129</v>
      </c>
      <c r="C101" s="38">
        <v>100</v>
      </c>
      <c r="D101" s="38">
        <v>150</v>
      </c>
    </row>
    <row r="102" spans="1:4" ht="300" x14ac:dyDescent="0.2">
      <c r="A102" s="35" t="s">
        <v>170</v>
      </c>
      <c r="B102" s="28" t="s">
        <v>184</v>
      </c>
      <c r="C102" s="38">
        <v>95330.9</v>
      </c>
      <c r="D102" s="38">
        <v>99126</v>
      </c>
    </row>
    <row r="103" spans="1:4" ht="255" x14ac:dyDescent="0.2">
      <c r="A103" s="21" t="s">
        <v>171</v>
      </c>
      <c r="B103" s="28" t="s">
        <v>187</v>
      </c>
      <c r="C103" s="38">
        <v>43637</v>
      </c>
      <c r="D103" s="38">
        <v>45374.2</v>
      </c>
    </row>
    <row r="104" spans="1:4" ht="60" x14ac:dyDescent="0.2">
      <c r="A104" s="21" t="s">
        <v>172</v>
      </c>
      <c r="B104" s="37" t="s">
        <v>192</v>
      </c>
      <c r="C104" s="38">
        <v>1719.5</v>
      </c>
      <c r="D104" s="38">
        <v>1719.5</v>
      </c>
    </row>
    <row r="105" spans="1:4" ht="90" x14ac:dyDescent="0.2">
      <c r="A105" s="33" t="s">
        <v>196</v>
      </c>
      <c r="B105" s="37" t="s">
        <v>193</v>
      </c>
      <c r="C105" s="38">
        <v>9146</v>
      </c>
      <c r="D105" s="38">
        <v>9131</v>
      </c>
    </row>
    <row r="106" spans="1:4" ht="90" x14ac:dyDescent="0.2">
      <c r="A106" s="21" t="s">
        <v>133</v>
      </c>
      <c r="B106" s="37" t="s">
        <v>132</v>
      </c>
      <c r="C106" s="38">
        <v>24437.4</v>
      </c>
      <c r="D106" s="38">
        <v>24177.3</v>
      </c>
    </row>
    <row r="107" spans="1:4" ht="75" x14ac:dyDescent="0.2">
      <c r="A107" s="33" t="s">
        <v>131</v>
      </c>
      <c r="B107" s="37" t="s">
        <v>194</v>
      </c>
      <c r="C107" s="38">
        <v>3257</v>
      </c>
      <c r="D107" s="38">
        <v>3388</v>
      </c>
    </row>
    <row r="108" spans="1:4" ht="60" x14ac:dyDescent="0.2">
      <c r="A108" s="33" t="s">
        <v>127</v>
      </c>
      <c r="B108" s="28" t="s">
        <v>126</v>
      </c>
      <c r="C108" s="38">
        <v>1283</v>
      </c>
      <c r="D108" s="38">
        <v>1011.5</v>
      </c>
    </row>
    <row r="109" spans="1:4" ht="75" x14ac:dyDescent="0.2">
      <c r="A109" s="27" t="s">
        <v>146</v>
      </c>
      <c r="B109" s="37" t="s">
        <v>147</v>
      </c>
      <c r="C109" s="38">
        <v>1600</v>
      </c>
      <c r="D109" s="38">
        <v>1600</v>
      </c>
    </row>
  </sheetData>
  <mergeCells count="8">
    <mergeCell ref="B2:D2"/>
    <mergeCell ref="B3:D3"/>
    <mergeCell ref="A8:D8"/>
    <mergeCell ref="A5:D5"/>
    <mergeCell ref="A9:A10"/>
    <mergeCell ref="B9:B10"/>
    <mergeCell ref="C9:D9"/>
    <mergeCell ref="A6:D6"/>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2018-04-11T09:31:28Z</cp:lastPrinted>
  <dcterms:created xsi:type="dcterms:W3CDTF">2016-11-21T07:13:02Z</dcterms:created>
  <dcterms:modified xsi:type="dcterms:W3CDTF">2018-09-11T10:34:07Z</dcterms:modified>
</cp:coreProperties>
</file>