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9 год\01.2019\"/>
    </mc:Choice>
  </mc:AlternateContent>
  <bookViews>
    <workbookView xWindow="-15" yWindow="45" windowWidth="14400" windowHeight="12795"/>
  </bookViews>
  <sheets>
    <sheet name="2018-2020" sheetId="1" r:id="rId1"/>
  </sheets>
  <definedNames>
    <definedName name="_xlnm._FilterDatabase" localSheetId="0" hidden="1">'2018-2020'!$B$1:$B$109</definedName>
    <definedName name="_xlnm.Print_Titles" localSheetId="0">'2018-2020'!$8:$10</definedName>
    <definedName name="_xlnm.Print_Area" localSheetId="0">'2018-2020'!$B$1:$E$109</definedName>
  </definedNames>
  <calcPr calcId="152511"/>
</workbook>
</file>

<file path=xl/calcChain.xml><?xml version="1.0" encoding="utf-8"?>
<calcChain xmlns="http://schemas.openxmlformats.org/spreadsheetml/2006/main">
  <c r="D49" i="1" l="1"/>
  <c r="E49" i="1"/>
  <c r="E108" i="1" l="1"/>
  <c r="D108" i="1"/>
  <c r="E42" i="1" l="1"/>
  <c r="D42" i="1"/>
  <c r="E24" i="1"/>
  <c r="E25" i="1"/>
  <c r="D24" i="1"/>
  <c r="D25" i="1"/>
  <c r="D23" i="1" l="1"/>
  <c r="E23" i="1"/>
  <c r="D29" i="1"/>
  <c r="E29" i="1"/>
  <c r="E17" i="1"/>
  <c r="E16" i="1"/>
  <c r="E15" i="1"/>
  <c r="D17" i="1"/>
  <c r="D16" i="1"/>
  <c r="D15" i="1"/>
  <c r="D34" i="1"/>
  <c r="E34" i="1"/>
  <c r="E77" i="1" l="1"/>
  <c r="D77" i="1"/>
  <c r="E78" i="1"/>
  <c r="E73" i="1" s="1"/>
  <c r="D78" i="1"/>
  <c r="E58" i="1"/>
  <c r="E55" i="1"/>
  <c r="E53" i="1"/>
  <c r="E41" i="1"/>
  <c r="E36" i="1"/>
  <c r="E19" i="1"/>
  <c r="E14" i="1"/>
  <c r="E13" i="1" s="1"/>
  <c r="D58" i="1"/>
  <c r="D55" i="1"/>
  <c r="D53" i="1"/>
  <c r="D41" i="1"/>
  <c r="D36" i="1"/>
  <c r="D19" i="1"/>
  <c r="D14" i="1"/>
  <c r="D13" i="1" s="1"/>
  <c r="E72" i="1" l="1"/>
  <c r="D72" i="1"/>
  <c r="D73" i="1"/>
  <c r="E40" i="1"/>
  <c r="D40" i="1"/>
  <c r="E12" i="1" l="1"/>
  <c r="E11" i="1" s="1"/>
  <c r="D12" i="1"/>
  <c r="D11" i="1" s="1"/>
</calcChain>
</file>

<file path=xl/sharedStrings.xml><?xml version="1.0" encoding="utf-8"?>
<sst xmlns="http://schemas.openxmlformats.org/spreadsheetml/2006/main" count="206" uniqueCount="206">
  <si>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</si>
  <si>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</si>
  <si>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</si>
  <si>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</si>
  <si>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</si>
  <si>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</si>
  <si>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</si>
  <si>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</si>
  <si>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</si>
  <si>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</si>
  <si>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</si>
  <si>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</si>
  <si>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</si>
  <si>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</si>
  <si>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</si>
  <si>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</si>
  <si>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</si>
  <si>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</si>
  <si>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</si>
  <si>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</si>
  <si>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</si>
  <si>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</si>
  <si>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</si>
  <si>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</si>
  <si>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</si>
  <si>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</si>
  <si>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</si>
  <si>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</si>
  <si>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</si>
  <si>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</si>
  <si>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</si>
  <si>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</si>
  <si>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</si>
  <si>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</si>
  <si>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</si>
  <si>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</si>
  <si>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</si>
  <si>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</si>
  <si>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</si>
  <si>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</si>
  <si>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</si>
  <si>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</si>
  <si>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</si>
  <si>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</si>
  <si>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</si>
  <si>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</si>
  <si>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</si>
  <si>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</si>
  <si>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</si>
  <si>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</si>
  <si>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</si>
  <si>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</si>
  <si>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</si>
  <si>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</si>
  <si>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</si>
  <si>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</si>
  <si>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</si>
  <si>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</si>
  <si>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</si>
  <si>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</si>
  <si>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</si>
  <si>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</si>
  <si>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</si>
  <si>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</si>
  <si>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</si>
  <si>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</si>
  <si>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</si>
  <si>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</si>
  <si>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</si>
  <si>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</si>
  <si>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</si>
  <si>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</si>
  <si>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</si>
  <si>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</si>
  <si>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</si>
  <si>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</si>
  <si>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</si>
  <si>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</si>
  <si>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</si>
  <si>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</si>
  <si>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</si>
  <si>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</si>
  <si>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</si>
  <si>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</si>
  <si>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</si>
  <si>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</si>
  <si>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</si>
  <si>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</si>
  <si>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</si>
  <si>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</si>
  <si>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</si>
  <si>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</si>
  <si>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</si>
  <si>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</si>
  <si>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</si>
  <si>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</si>
  <si>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</si>
  <si>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</si>
  <si>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</si>
  <si>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</si>
  <si>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</si>
  <si>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</si>
  <si>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</si>
  <si>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</si>
  <si>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</si>
  <si>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</si>
  <si>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</si>
  <si>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</si>
  <si>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</si>
  <si>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</si>
  <si>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</si>
  <si>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</si>
  <si>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</si>
  <si>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</si>
  <si>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</si>
  <si>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</si>
  <si>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</si>
  <si>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</si>
  <si>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</si>
  <si>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</si>
  <si>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</si>
  <si>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</si>
  <si>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</si>
  <si>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</si>
  <si>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</si>
  <si>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</si>
  <si>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</si>
  <si>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</si>
  <si>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</si>
  <si>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</si>
  <si>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</si>
  <si>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</si>
  <si>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</si>
  <si>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</si>
  <si>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</si>
  <si>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</si>
  <si>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</si>
  <si>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</si>
  <si>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</si>
  <si>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</si>
  <si>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</si>
  <si>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</si>
  <si>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</si>
  <si>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</si>
  <si>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</si>
  <si>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</si>
  <si>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</si>
  <si>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</si>
  <si>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</si>
  <si>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</si>
  <si>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</si>
  <si>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</si>
  <si>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</si>
  <si>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</si>
  <si>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</si>
  <si>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106 06032 04 0000 110</t>
  </si>
  <si>
    <t>Земельный налог с организаций, обладающих земельным участком, расположенным в границах городских округов</t>
  </si>
  <si>
    <t>202 15001 04 0000 150</t>
  </si>
  <si>
    <t>202 15002 04 0000 150</t>
  </si>
  <si>
    <t>202 20216 04 7216 150</t>
  </si>
  <si>
    <t>202 25555 04 0000 150</t>
  </si>
  <si>
    <t>202 25560 04 0000 150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</si>
  <si>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</si>
  <si>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</si>
  <si>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</si>
  <si>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</si>
  <si>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</si>
  <si>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</si>
  <si>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</si>
  <si>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</si>
  <si>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</si>
  <si>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</si>
  <si>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</si>
  <si>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</si>
  <si>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</si>
  <si>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</si>
  <si>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</si>
  <si>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</si>
  <si>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</si>
  <si>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</si>
  <si>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</si>
  <si>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</si>
  <si>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</si>
  <si>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</si>
  <si>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</si>
  <si>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</si>
  <si>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</si>
  <si>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</si>
  <si>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</si>
  <si>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</si>
  <si>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</si>
  <si>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Субсидии бюджетам городских округов на осуществление мероприятия по созданию новых мест в общеобразовательных организациях за счет капитального ремонта</t>
  </si>
  <si>
    <t>202 29999 04 7202 150</t>
  </si>
  <si>
    <t>Сумма</t>
  </si>
  <si>
    <t>2020 год</t>
  </si>
  <si>
    <t>2021 год</t>
  </si>
  <si>
    <t xml:space="preserve"> город Салават Республики Башкортостан на плановый период 2020 и 2021 годы</t>
  </si>
  <si>
    <t>202 29999 04 7220 150</t>
  </si>
  <si>
    <t>Субсидии бюджетам городских округов на предоставление социальных выплат молодым семьям на приобретение (строительство) жилого помещения</t>
  </si>
  <si>
    <t>103 02231 01 0000 110</t>
  </si>
  <si>
    <t>103 02241 01 0000 110</t>
  </si>
  <si>
    <t>103 02251 01 0000 110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</si>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</sst>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2" fillId="2" borderId="1" xfId="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xf>
    <xf numFmtId="165" fontId="2" fillId="0" borderId="0" xfId="0" applyNumberFormat="1" applyFont="1" applyAlignment="1">
      <alignment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0" xfId="0" applyFont="1" applyAlignment="1">
      <alignment horizontal="right" vertical="center" wrapText="1"/>
    </xf>
    <xf numFmtId="0" fontId="3" fillId="0" borderId="0" xfId="0" applyFont="1" applyBorder="1" applyAlignment="1">
      <alignment horizontal="center" vertical="center" wrapText="1"/>
    </xf>
    <xf numFmtId="0" fontId="2" fillId="0" borderId="3" xfId="0" applyFont="1" applyBorder="1" applyAlignment="1">
      <alignment horizontal="righ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abSelected="1" view="pageBreakPreview" topLeftCell="B1" zoomScale="110" zoomScaleNormal="112" zoomScaleSheetLayoutView="110" workbookViewId="0">
      <selection activeCell="D15" sqref="D15"/>
    </sheetView>
  </sheetViews>
  <sheetFormatPr defaultRowHeight="15" x14ac:dyDescent="0.2"/>
  <cols>
    <col min="1" max="1" width="5.7109375" style="1" hidden="1" customWidth="1"/>
    <col min="2" max="2" width="21.140625" style="1" customWidth="1"/>
    <col min="3" max="3" width="51.28515625" style="24" customWidth="1"/>
    <col min="4" max="5" width="13.42578125" style="1" customWidth="1"/>
    <col min="6" max="8" width="12.28515625" style="1" bestFit="1" customWidth="1"/>
    <col min="9" max="16384" width="9.140625" style="1"/>
  </cols>
  <sheetData>
    <row r="1" spans="2:8" x14ac:dyDescent="0.2">
      <c r="D1" s="30"/>
      <c r="E1" s="2" t="s">
        <v>205</v>
      </c>
    </row>
    <row r="2" spans="2:8" x14ac:dyDescent="0.2">
      <c r="C2" s="37" t="s">
        <v>0</v>
      </c>
      <c r="D2" s="37"/>
      <c r="E2" s="37"/>
    </row>
    <row r="3" spans="2:8" x14ac:dyDescent="0.2">
      <c r="D3" s="37" t="s">
        <v>1</v>
      </c>
      <c r="E3" s="37"/>
    </row>
    <row r="4" spans="2:8" x14ac:dyDescent="0.2">
      <c r="C4" s="30"/>
    </row>
    <row r="5" spans="2:8" s="3" customFormat="1" ht="14.25" x14ac:dyDescent="0.2">
      <c r="B5" s="38" t="s">
        <v>114</v>
      </c>
      <c r="C5" s="38"/>
      <c r="D5" s="38"/>
      <c r="E5" s="38"/>
    </row>
    <row r="6" spans="2:8" s="3" customFormat="1" ht="14.25" x14ac:dyDescent="0.2">
      <c r="B6" s="38" t="s">
        <v>196</v>
      </c>
      <c r="C6" s="38"/>
      <c r="D6" s="38"/>
      <c r="E6" s="38"/>
    </row>
    <row r="7" spans="2:8" x14ac:dyDescent="0.2">
      <c r="B7" s="39" t="s">
        <v>2</v>
      </c>
      <c r="C7" s="39"/>
      <c r="D7" s="39"/>
      <c r="E7" s="39"/>
    </row>
    <row r="8" spans="2:8" x14ac:dyDescent="0.2">
      <c r="B8" s="35" t="s">
        <v>3</v>
      </c>
      <c r="C8" s="35" t="s">
        <v>4</v>
      </c>
      <c r="D8" s="36" t="s">
        <v>193</v>
      </c>
      <c r="E8" s="36"/>
    </row>
    <row r="9" spans="2:8" s="3" customFormat="1" ht="14.25" x14ac:dyDescent="0.2">
      <c r="B9" s="35"/>
      <c r="C9" s="35"/>
      <c r="D9" s="29" t="s">
        <v>194</v>
      </c>
      <c r="E9" s="29" t="s">
        <v>195</v>
      </c>
    </row>
    <row r="10" spans="2:8" s="3" customFormat="1" ht="14.25" x14ac:dyDescent="0.2">
      <c r="B10" s="5">
        <v>1</v>
      </c>
      <c r="C10" s="4">
        <v>2</v>
      </c>
      <c r="D10" s="5">
        <v>3</v>
      </c>
      <c r="E10" s="5">
        <v>4</v>
      </c>
    </row>
    <row r="11" spans="2:8" s="3" customFormat="1" ht="14.25" x14ac:dyDescent="0.2">
      <c r="B11" s="6"/>
      <c r="C11" s="7" t="s">
        <v>5</v>
      </c>
      <c r="D11" s="8">
        <f>D12+D73</f>
        <v>2593739.7000000002</v>
      </c>
      <c r="E11" s="8">
        <f>E12+E73</f>
        <v>2626165.9000000004</v>
      </c>
    </row>
    <row r="12" spans="2:8" s="3" customFormat="1" ht="14.25" x14ac:dyDescent="0.2">
      <c r="B12" s="6" t="s">
        <v>6</v>
      </c>
      <c r="C12" s="9" t="s">
        <v>7</v>
      </c>
      <c r="D12" s="8">
        <f>SUM(D40+D72)</f>
        <v>1228464.8</v>
      </c>
      <c r="E12" s="8">
        <f>SUM(E40+E72)</f>
        <v>1226266</v>
      </c>
    </row>
    <row r="13" spans="2:8" x14ac:dyDescent="0.2">
      <c r="B13" s="10" t="s">
        <v>8</v>
      </c>
      <c r="C13" s="11" t="s">
        <v>9</v>
      </c>
      <c r="D13" s="27">
        <f t="shared" ref="D13:E13" si="0">SUM(D14)</f>
        <v>564858</v>
      </c>
      <c r="E13" s="27">
        <f t="shared" si="0"/>
        <v>548734</v>
      </c>
    </row>
    <row r="14" spans="2:8" x14ac:dyDescent="0.2">
      <c r="B14" s="13" t="s">
        <v>10</v>
      </c>
      <c r="C14" s="11" t="s">
        <v>11</v>
      </c>
      <c r="D14" s="27">
        <f t="shared" ref="D14:E14" si="1">SUM(D15+D16+D17+D18)</f>
        <v>564858</v>
      </c>
      <c r="E14" s="27">
        <f t="shared" si="1"/>
        <v>548734</v>
      </c>
    </row>
    <row r="15" spans="2:8" ht="81.75" customHeight="1" x14ac:dyDescent="0.2">
      <c r="B15" s="13" t="s">
        <v>12</v>
      </c>
      <c r="C15" s="31" t="s">
        <v>13</v>
      </c>
      <c r="D15" s="27">
        <f>396715+158686</f>
        <v>555401</v>
      </c>
      <c r="E15" s="27">
        <f>404650+134883</f>
        <v>539533</v>
      </c>
      <c r="F15" s="28"/>
      <c r="G15" s="28"/>
      <c r="H15" s="28"/>
    </row>
    <row r="16" spans="2:8" ht="135" x14ac:dyDescent="0.2">
      <c r="B16" s="13" t="s">
        <v>14</v>
      </c>
      <c r="C16" s="31" t="s">
        <v>15</v>
      </c>
      <c r="D16" s="27">
        <f>1001+400</f>
        <v>1401</v>
      </c>
      <c r="E16" s="27">
        <f>1021+340</f>
        <v>1361</v>
      </c>
      <c r="F16" s="28"/>
      <c r="G16" s="28"/>
      <c r="H16" s="28"/>
    </row>
    <row r="17" spans="2:8" ht="60" x14ac:dyDescent="0.2">
      <c r="B17" s="13" t="s">
        <v>16</v>
      </c>
      <c r="C17" s="13" t="s">
        <v>17</v>
      </c>
      <c r="D17" s="27">
        <f>5397+2159</f>
        <v>7556</v>
      </c>
      <c r="E17" s="27">
        <f>5505+1835</f>
        <v>7340</v>
      </c>
      <c r="F17" s="28"/>
      <c r="G17" s="28"/>
      <c r="H17" s="28"/>
    </row>
    <row r="18" spans="2:8" ht="105" x14ac:dyDescent="0.2">
      <c r="B18" s="13" t="s">
        <v>115</v>
      </c>
      <c r="C18" s="32" t="s">
        <v>116</v>
      </c>
      <c r="D18" s="27">
        <v>500</v>
      </c>
      <c r="E18" s="27">
        <v>500</v>
      </c>
    </row>
    <row r="19" spans="2:8" ht="30" x14ac:dyDescent="0.2">
      <c r="B19" s="13" t="s">
        <v>18</v>
      </c>
      <c r="C19" s="13" t="s">
        <v>19</v>
      </c>
      <c r="D19" s="27">
        <f t="shared" ref="D19" si="2">D20+D21+D22</f>
        <v>4405</v>
      </c>
      <c r="E19" s="27">
        <f t="shared" ref="E19" si="3">E20+E21+E22</f>
        <v>4405</v>
      </c>
    </row>
    <row r="20" spans="2:8" ht="135" x14ac:dyDescent="0.2">
      <c r="B20" s="13" t="s">
        <v>199</v>
      </c>
      <c r="C20" s="13" t="s">
        <v>202</v>
      </c>
      <c r="D20" s="27">
        <v>1500</v>
      </c>
      <c r="E20" s="27">
        <v>1500</v>
      </c>
    </row>
    <row r="21" spans="2:8" ht="150" x14ac:dyDescent="0.2">
      <c r="B21" s="13" t="s">
        <v>200</v>
      </c>
      <c r="C21" s="13" t="s">
        <v>203</v>
      </c>
      <c r="D21" s="27">
        <v>15</v>
      </c>
      <c r="E21" s="27">
        <v>15</v>
      </c>
    </row>
    <row r="22" spans="2:8" ht="135" x14ac:dyDescent="0.2">
      <c r="B22" s="13" t="s">
        <v>201</v>
      </c>
      <c r="C22" s="13" t="s">
        <v>204</v>
      </c>
      <c r="D22" s="27">
        <v>2890</v>
      </c>
      <c r="E22" s="27">
        <v>2890</v>
      </c>
    </row>
    <row r="23" spans="2:8" x14ac:dyDescent="0.2">
      <c r="B23" s="13" t="s">
        <v>20</v>
      </c>
      <c r="C23" s="13" t="s">
        <v>21</v>
      </c>
      <c r="D23" s="27">
        <f t="shared" ref="D23:E23" si="4">D24+D25+D28+D26+D27</f>
        <v>124232</v>
      </c>
      <c r="E23" s="27">
        <f t="shared" si="4"/>
        <v>102312</v>
      </c>
    </row>
    <row r="24" spans="2:8" ht="30" x14ac:dyDescent="0.2">
      <c r="B24" s="13" t="s">
        <v>22</v>
      </c>
      <c r="C24" s="13" t="s">
        <v>23</v>
      </c>
      <c r="D24" s="27">
        <f>42080+5000-4963</f>
        <v>42117</v>
      </c>
      <c r="E24" s="27">
        <f>44180+10000-4963</f>
        <v>49217</v>
      </c>
    </row>
    <row r="25" spans="2:8" ht="45" x14ac:dyDescent="0.2">
      <c r="B25" s="13" t="s">
        <v>24</v>
      </c>
      <c r="C25" s="13" t="s">
        <v>25</v>
      </c>
      <c r="D25" s="27">
        <f>25300+5000-4000</f>
        <v>26300</v>
      </c>
      <c r="E25" s="27">
        <f>26560+10000-4000</f>
        <v>32560</v>
      </c>
    </row>
    <row r="26" spans="2:8" ht="30" x14ac:dyDescent="0.2">
      <c r="B26" s="13" t="s">
        <v>26</v>
      </c>
      <c r="C26" s="13" t="s">
        <v>27</v>
      </c>
      <c r="D26" s="27">
        <v>47040</v>
      </c>
      <c r="E26" s="27">
        <v>11760</v>
      </c>
    </row>
    <row r="27" spans="2:8" x14ac:dyDescent="0.2">
      <c r="B27" s="13" t="s">
        <v>28</v>
      </c>
      <c r="C27" s="13" t="s">
        <v>29</v>
      </c>
      <c r="D27" s="27">
        <v>190</v>
      </c>
      <c r="E27" s="27">
        <v>190</v>
      </c>
    </row>
    <row r="28" spans="2:8" ht="45" x14ac:dyDescent="0.2">
      <c r="B28" s="13" t="s">
        <v>30</v>
      </c>
      <c r="C28" s="13" t="s">
        <v>31</v>
      </c>
      <c r="D28" s="27">
        <v>8585</v>
      </c>
      <c r="E28" s="27">
        <v>8585</v>
      </c>
    </row>
    <row r="29" spans="2:8" x14ac:dyDescent="0.2">
      <c r="B29" s="13" t="s">
        <v>32</v>
      </c>
      <c r="C29" s="13" t="s">
        <v>33</v>
      </c>
      <c r="D29" s="27">
        <f t="shared" ref="D29:E29" si="5">SUM(D31+D30+D33+D32)</f>
        <v>210799</v>
      </c>
      <c r="E29" s="27">
        <f t="shared" si="5"/>
        <v>238255</v>
      </c>
    </row>
    <row r="30" spans="2:8" ht="45" x14ac:dyDescent="0.2">
      <c r="B30" s="13" t="s">
        <v>34</v>
      </c>
      <c r="C30" s="13" t="s">
        <v>35</v>
      </c>
      <c r="D30" s="27">
        <v>36929</v>
      </c>
      <c r="E30" s="27">
        <v>39092</v>
      </c>
    </row>
    <row r="31" spans="2:8" x14ac:dyDescent="0.2">
      <c r="B31" s="14" t="s">
        <v>143</v>
      </c>
      <c r="C31" s="13" t="s">
        <v>119</v>
      </c>
      <c r="D31" s="27">
        <v>86650</v>
      </c>
      <c r="E31" s="27">
        <v>89700</v>
      </c>
    </row>
    <row r="32" spans="2:8" ht="45" x14ac:dyDescent="0.2">
      <c r="B32" s="13" t="s">
        <v>155</v>
      </c>
      <c r="C32" s="13" t="s">
        <v>156</v>
      </c>
      <c r="D32" s="27">
        <v>77400</v>
      </c>
      <c r="E32" s="27">
        <v>99447</v>
      </c>
    </row>
    <row r="33" spans="2:5" ht="45" x14ac:dyDescent="0.2">
      <c r="B33" s="13" t="s">
        <v>149</v>
      </c>
      <c r="C33" s="13" t="s">
        <v>150</v>
      </c>
      <c r="D33" s="27">
        <v>9820</v>
      </c>
      <c r="E33" s="27">
        <v>10016</v>
      </c>
    </row>
    <row r="34" spans="2:5" x14ac:dyDescent="0.2">
      <c r="B34" s="13" t="s">
        <v>36</v>
      </c>
      <c r="C34" s="13" t="s">
        <v>37</v>
      </c>
      <c r="D34" s="27">
        <f t="shared" ref="D34:E34" si="6">D35</f>
        <v>86</v>
      </c>
      <c r="E34" s="27">
        <f t="shared" si="6"/>
        <v>86</v>
      </c>
    </row>
    <row r="35" spans="2:5" ht="30" x14ac:dyDescent="0.2">
      <c r="B35" s="15" t="s">
        <v>38</v>
      </c>
      <c r="C35" s="13" t="s">
        <v>39</v>
      </c>
      <c r="D35" s="27">
        <v>86</v>
      </c>
      <c r="E35" s="27">
        <v>86</v>
      </c>
    </row>
    <row r="36" spans="2:5" x14ac:dyDescent="0.2">
      <c r="B36" s="13" t="s">
        <v>40</v>
      </c>
      <c r="C36" s="13" t="s">
        <v>41</v>
      </c>
      <c r="D36" s="27">
        <f t="shared" ref="D36" si="7">SUM(D37+D38+D39)</f>
        <v>16485</v>
      </c>
      <c r="E36" s="27">
        <f t="shared" ref="E36" si="8">SUM(E37+E38+E39)</f>
        <v>17285</v>
      </c>
    </row>
    <row r="37" spans="2:5" ht="60" x14ac:dyDescent="0.2">
      <c r="B37" s="13" t="s">
        <v>42</v>
      </c>
      <c r="C37" s="13" t="s">
        <v>43</v>
      </c>
      <c r="D37" s="27">
        <v>16400</v>
      </c>
      <c r="E37" s="27">
        <v>17200</v>
      </c>
    </row>
    <row r="38" spans="2:5" ht="30" x14ac:dyDescent="0.2">
      <c r="B38" s="13" t="s">
        <v>44</v>
      </c>
      <c r="C38" s="13" t="s">
        <v>45</v>
      </c>
      <c r="D38" s="27">
        <v>60</v>
      </c>
      <c r="E38" s="27">
        <v>60</v>
      </c>
    </row>
    <row r="39" spans="2:5" ht="105" x14ac:dyDescent="0.2">
      <c r="B39" s="13" t="s">
        <v>46</v>
      </c>
      <c r="C39" s="31" t="s">
        <v>47</v>
      </c>
      <c r="D39" s="27">
        <v>25</v>
      </c>
      <c r="E39" s="27">
        <v>25</v>
      </c>
    </row>
    <row r="40" spans="2:5" x14ac:dyDescent="0.2">
      <c r="B40" s="16"/>
      <c r="C40" s="13" t="s">
        <v>48</v>
      </c>
      <c r="D40" s="27">
        <f>SUM(D13+D19+D23+D29+D34+D36)</f>
        <v>920865</v>
      </c>
      <c r="E40" s="27">
        <f>SUM(E13+E19+E23+E29+E34+E36)</f>
        <v>911077</v>
      </c>
    </row>
    <row r="41" spans="2:5" ht="30" x14ac:dyDescent="0.2">
      <c r="B41" s="13" t="s">
        <v>120</v>
      </c>
      <c r="C41" s="13" t="s">
        <v>49</v>
      </c>
      <c r="D41" s="27">
        <f t="shared" ref="D41" si="9">SUM(D42:D48)</f>
        <v>216829.8</v>
      </c>
      <c r="E41" s="27">
        <f t="shared" ref="E41" si="10">SUM(E42:E48)</f>
        <v>230764</v>
      </c>
    </row>
    <row r="42" spans="2:5" ht="90" x14ac:dyDescent="0.2">
      <c r="B42" s="13" t="s">
        <v>50</v>
      </c>
      <c r="C42" s="31" t="s">
        <v>51</v>
      </c>
      <c r="D42" s="27">
        <f>145000+4730.8</f>
        <v>149730.79999999999</v>
      </c>
      <c r="E42" s="27">
        <f>145000+18899</f>
        <v>163899</v>
      </c>
    </row>
    <row r="43" spans="2:5" ht="90" x14ac:dyDescent="0.2">
      <c r="B43" s="13" t="s">
        <v>52</v>
      </c>
      <c r="C43" s="13" t="s">
        <v>53</v>
      </c>
      <c r="D43" s="27">
        <v>1727</v>
      </c>
      <c r="E43" s="27">
        <v>1727</v>
      </c>
    </row>
    <row r="44" spans="2:5" ht="75" x14ac:dyDescent="0.2">
      <c r="B44" s="13" t="s">
        <v>54</v>
      </c>
      <c r="C44" s="13" t="s">
        <v>55</v>
      </c>
      <c r="D44" s="27">
        <v>32</v>
      </c>
      <c r="E44" s="27">
        <v>32</v>
      </c>
    </row>
    <row r="45" spans="2:5" ht="45" x14ac:dyDescent="0.2">
      <c r="B45" s="13" t="s">
        <v>56</v>
      </c>
      <c r="C45" s="13" t="s">
        <v>57</v>
      </c>
      <c r="D45" s="27">
        <v>55000</v>
      </c>
      <c r="E45" s="27">
        <v>55000</v>
      </c>
    </row>
    <row r="46" spans="2:5" ht="60" x14ac:dyDescent="0.2">
      <c r="B46" s="13" t="s">
        <v>58</v>
      </c>
      <c r="C46" s="13" t="s">
        <v>59</v>
      </c>
      <c r="D46" s="27">
        <v>4000</v>
      </c>
      <c r="E46" s="27">
        <v>4000</v>
      </c>
    </row>
    <row r="47" spans="2:5" ht="45" x14ac:dyDescent="0.2">
      <c r="B47" s="13" t="s">
        <v>60</v>
      </c>
      <c r="C47" s="13" t="s">
        <v>61</v>
      </c>
      <c r="D47" s="27">
        <v>1200</v>
      </c>
      <c r="E47" s="27">
        <v>1200</v>
      </c>
    </row>
    <row r="48" spans="2:5" ht="90" x14ac:dyDescent="0.2">
      <c r="B48" s="17" t="s">
        <v>62</v>
      </c>
      <c r="C48" s="33" t="s">
        <v>63</v>
      </c>
      <c r="D48" s="27">
        <v>5140</v>
      </c>
      <c r="E48" s="27">
        <v>4906</v>
      </c>
    </row>
    <row r="49" spans="2:5" x14ac:dyDescent="0.2">
      <c r="B49" s="13" t="s">
        <v>121</v>
      </c>
      <c r="C49" s="13" t="s">
        <v>64</v>
      </c>
      <c r="D49" s="27">
        <f t="shared" ref="D49:E49" si="11">D50+D51+D52</f>
        <v>12240</v>
      </c>
      <c r="E49" s="27">
        <f t="shared" si="11"/>
        <v>12240</v>
      </c>
    </row>
    <row r="50" spans="2:5" ht="30" x14ac:dyDescent="0.2">
      <c r="B50" s="13" t="s">
        <v>65</v>
      </c>
      <c r="C50" s="13" t="s">
        <v>66</v>
      </c>
      <c r="D50" s="27">
        <v>1209</v>
      </c>
      <c r="E50" s="27">
        <v>1209</v>
      </c>
    </row>
    <row r="51" spans="2:5" ht="30" x14ac:dyDescent="0.2">
      <c r="B51" s="13" t="s">
        <v>67</v>
      </c>
      <c r="C51" s="13" t="s">
        <v>68</v>
      </c>
      <c r="D51" s="27">
        <v>1</v>
      </c>
      <c r="E51" s="27">
        <v>1</v>
      </c>
    </row>
    <row r="52" spans="2:5" ht="30" x14ac:dyDescent="0.2">
      <c r="B52" s="13" t="s">
        <v>69</v>
      </c>
      <c r="C52" s="13" t="s">
        <v>70</v>
      </c>
      <c r="D52" s="27">
        <v>11030</v>
      </c>
      <c r="E52" s="27">
        <v>11030</v>
      </c>
    </row>
    <row r="53" spans="2:5" ht="30" x14ac:dyDescent="0.2">
      <c r="B53" s="13" t="s">
        <v>71</v>
      </c>
      <c r="C53" s="13" t="s">
        <v>72</v>
      </c>
      <c r="D53" s="27">
        <f t="shared" ref="D53:E53" si="12">SUM(D54:D54)</f>
        <v>3500</v>
      </c>
      <c r="E53" s="27">
        <f t="shared" si="12"/>
        <v>3500</v>
      </c>
    </row>
    <row r="54" spans="2:5" ht="30" x14ac:dyDescent="0.2">
      <c r="B54" s="13" t="s">
        <v>73</v>
      </c>
      <c r="C54" s="13" t="s">
        <v>74</v>
      </c>
      <c r="D54" s="27">
        <v>3500</v>
      </c>
      <c r="E54" s="27">
        <v>3500</v>
      </c>
    </row>
    <row r="55" spans="2:5" ht="30" x14ac:dyDescent="0.2">
      <c r="B55" s="13" t="s">
        <v>75</v>
      </c>
      <c r="C55" s="13" t="s">
        <v>76</v>
      </c>
      <c r="D55" s="27">
        <f t="shared" ref="D55" si="13">SUM(D57+D56)</f>
        <v>68153</v>
      </c>
      <c r="E55" s="27">
        <f t="shared" ref="E55" si="14">SUM(E57+E56)</f>
        <v>61808</v>
      </c>
    </row>
    <row r="56" spans="2:5" s="19" customFormat="1" ht="105" x14ac:dyDescent="0.2">
      <c r="B56" s="18" t="s">
        <v>77</v>
      </c>
      <c r="C56" s="14" t="s">
        <v>78</v>
      </c>
      <c r="D56" s="27">
        <v>64153</v>
      </c>
      <c r="E56" s="27">
        <v>57808</v>
      </c>
    </row>
    <row r="57" spans="2:5" ht="60" x14ac:dyDescent="0.2">
      <c r="B57" s="13" t="s">
        <v>79</v>
      </c>
      <c r="C57" s="13" t="s">
        <v>80</v>
      </c>
      <c r="D57" s="27">
        <v>4000</v>
      </c>
      <c r="E57" s="27">
        <v>4000</v>
      </c>
    </row>
    <row r="58" spans="2:5" x14ac:dyDescent="0.2">
      <c r="B58" s="13" t="s">
        <v>81</v>
      </c>
      <c r="C58" s="13" t="s">
        <v>82</v>
      </c>
      <c r="D58" s="27">
        <f t="shared" ref="D58" si="15">SUM(D59:D71)</f>
        <v>6877</v>
      </c>
      <c r="E58" s="27">
        <f t="shared" ref="E58" si="16">SUM(E59:E71)</f>
        <v>6877</v>
      </c>
    </row>
    <row r="59" spans="2:5" ht="90" x14ac:dyDescent="0.2">
      <c r="B59" s="13" t="s">
        <v>83</v>
      </c>
      <c r="C59" s="31" t="s">
        <v>84</v>
      </c>
      <c r="D59" s="27">
        <v>141</v>
      </c>
      <c r="E59" s="27">
        <v>141</v>
      </c>
    </row>
    <row r="60" spans="2:5" ht="60" x14ac:dyDescent="0.2">
      <c r="B60" s="13" t="s">
        <v>85</v>
      </c>
      <c r="C60" s="13" t="s">
        <v>86</v>
      </c>
      <c r="D60" s="27">
        <v>40</v>
      </c>
      <c r="E60" s="27">
        <v>40</v>
      </c>
    </row>
    <row r="61" spans="2:5" ht="75" x14ac:dyDescent="0.2">
      <c r="B61" s="13" t="s">
        <v>87</v>
      </c>
      <c r="C61" s="13" t="s">
        <v>88</v>
      </c>
      <c r="D61" s="27">
        <v>12</v>
      </c>
      <c r="E61" s="27">
        <v>12</v>
      </c>
    </row>
    <row r="62" spans="2:5" ht="60" x14ac:dyDescent="0.2">
      <c r="B62" s="13" t="s">
        <v>89</v>
      </c>
      <c r="C62" s="13" t="s">
        <v>90</v>
      </c>
      <c r="D62" s="27">
        <v>1435</v>
      </c>
      <c r="E62" s="27">
        <v>1435</v>
      </c>
    </row>
    <row r="63" spans="2:5" ht="60" x14ac:dyDescent="0.2">
      <c r="B63" s="13" t="s">
        <v>151</v>
      </c>
      <c r="C63" s="13" t="s">
        <v>152</v>
      </c>
      <c r="D63" s="27">
        <v>7</v>
      </c>
      <c r="E63" s="27">
        <v>7</v>
      </c>
    </row>
    <row r="64" spans="2:5" ht="45" x14ac:dyDescent="0.2">
      <c r="B64" s="13" t="s">
        <v>91</v>
      </c>
      <c r="C64" s="13" t="s">
        <v>92</v>
      </c>
      <c r="D64" s="27">
        <v>500</v>
      </c>
      <c r="E64" s="27">
        <v>500</v>
      </c>
    </row>
    <row r="65" spans="2:5" ht="30" x14ac:dyDescent="0.2">
      <c r="B65" s="13" t="s">
        <v>93</v>
      </c>
      <c r="C65" s="13" t="s">
        <v>94</v>
      </c>
      <c r="D65" s="27">
        <v>250</v>
      </c>
      <c r="E65" s="27">
        <v>250</v>
      </c>
    </row>
    <row r="66" spans="2:5" ht="60" x14ac:dyDescent="0.2">
      <c r="B66" s="13" t="s">
        <v>95</v>
      </c>
      <c r="C66" s="13" t="s">
        <v>96</v>
      </c>
      <c r="D66" s="27">
        <v>640</v>
      </c>
      <c r="E66" s="27">
        <v>640</v>
      </c>
    </row>
    <row r="67" spans="2:5" ht="60" x14ac:dyDescent="0.2">
      <c r="B67" s="13" t="s">
        <v>97</v>
      </c>
      <c r="C67" s="13" t="s">
        <v>98</v>
      </c>
      <c r="D67" s="27">
        <v>8</v>
      </c>
      <c r="E67" s="27">
        <v>8</v>
      </c>
    </row>
    <row r="68" spans="2:5" ht="30" x14ac:dyDescent="0.2">
      <c r="B68" s="13" t="s">
        <v>99</v>
      </c>
      <c r="C68" s="13" t="s">
        <v>100</v>
      </c>
      <c r="D68" s="27">
        <v>70</v>
      </c>
      <c r="E68" s="27">
        <v>70</v>
      </c>
    </row>
    <row r="69" spans="2:5" ht="75" x14ac:dyDescent="0.2">
      <c r="B69" s="13" t="s">
        <v>101</v>
      </c>
      <c r="C69" s="13" t="s">
        <v>102</v>
      </c>
      <c r="D69" s="27">
        <v>265</v>
      </c>
      <c r="E69" s="27">
        <v>265</v>
      </c>
    </row>
    <row r="70" spans="2:5" ht="60" x14ac:dyDescent="0.2">
      <c r="B70" s="13" t="s">
        <v>153</v>
      </c>
      <c r="C70" s="13" t="s">
        <v>154</v>
      </c>
      <c r="D70" s="27">
        <v>30</v>
      </c>
      <c r="E70" s="27">
        <v>30</v>
      </c>
    </row>
    <row r="71" spans="2:5" ht="45" x14ac:dyDescent="0.2">
      <c r="B71" s="13" t="s">
        <v>103</v>
      </c>
      <c r="C71" s="13" t="s">
        <v>104</v>
      </c>
      <c r="D71" s="27">
        <v>3479</v>
      </c>
      <c r="E71" s="27">
        <v>3479</v>
      </c>
    </row>
    <row r="72" spans="2:5" x14ac:dyDescent="0.2">
      <c r="B72" s="20"/>
      <c r="C72" s="20" t="s">
        <v>105</v>
      </c>
      <c r="D72" s="27">
        <f t="shared" ref="D72:E72" si="17">D58+D55+D53+D49+D41</f>
        <v>307599.8</v>
      </c>
      <c r="E72" s="27">
        <f t="shared" si="17"/>
        <v>315189</v>
      </c>
    </row>
    <row r="73" spans="2:5" x14ac:dyDescent="0.2">
      <c r="B73" s="13" t="s">
        <v>144</v>
      </c>
      <c r="C73" s="13" t="s">
        <v>106</v>
      </c>
      <c r="D73" s="12">
        <f>SUM(D74:D109)</f>
        <v>1365274.9</v>
      </c>
      <c r="E73" s="12">
        <f>SUM(E74:E109)</f>
        <v>1399899.9000000001</v>
      </c>
    </row>
    <row r="74" spans="2:5" ht="30" x14ac:dyDescent="0.2">
      <c r="B74" s="21" t="s">
        <v>157</v>
      </c>
      <c r="C74" s="14" t="s">
        <v>107</v>
      </c>
      <c r="D74" s="26">
        <v>3349.3</v>
      </c>
      <c r="E74" s="26">
        <v>15857.7</v>
      </c>
    </row>
    <row r="75" spans="2:5" ht="30" x14ac:dyDescent="0.2">
      <c r="B75" s="21" t="s">
        <v>158</v>
      </c>
      <c r="C75" s="14" t="s">
        <v>108</v>
      </c>
      <c r="D75" s="26">
        <v>51323.9</v>
      </c>
      <c r="E75" s="26">
        <v>57685.3</v>
      </c>
    </row>
    <row r="76" spans="2:5" ht="75" x14ac:dyDescent="0.2">
      <c r="B76" s="22" t="s">
        <v>159</v>
      </c>
      <c r="C76" s="14" t="s">
        <v>123</v>
      </c>
      <c r="D76" s="26">
        <v>75757</v>
      </c>
      <c r="E76" s="26">
        <v>75782</v>
      </c>
    </row>
    <row r="77" spans="2:5" ht="60" x14ac:dyDescent="0.2">
      <c r="B77" s="21" t="s">
        <v>160</v>
      </c>
      <c r="C77" s="14" t="s">
        <v>113</v>
      </c>
      <c r="D77" s="26">
        <f>5474+27692.3</f>
        <v>33166.300000000003</v>
      </c>
      <c r="E77" s="26">
        <f>5247+26543.9</f>
        <v>31790.9</v>
      </c>
    </row>
    <row r="78" spans="2:5" ht="45" x14ac:dyDescent="0.2">
      <c r="B78" s="21" t="s">
        <v>161</v>
      </c>
      <c r="C78" s="14" t="s">
        <v>118</v>
      </c>
      <c r="D78" s="26">
        <f>382.3+1856.7</f>
        <v>2239</v>
      </c>
      <c r="E78" s="26">
        <f>364.1+1768.4</f>
        <v>2132.5</v>
      </c>
    </row>
    <row r="79" spans="2:5" ht="30" x14ac:dyDescent="0.2">
      <c r="B79" s="22" t="s">
        <v>162</v>
      </c>
      <c r="C79" s="14" t="s">
        <v>147</v>
      </c>
      <c r="D79" s="26">
        <v>3079.6</v>
      </c>
      <c r="E79" s="26">
        <v>3079.6</v>
      </c>
    </row>
    <row r="80" spans="2:5" ht="90" x14ac:dyDescent="0.2">
      <c r="B80" s="21" t="s">
        <v>163</v>
      </c>
      <c r="C80" s="14" t="s">
        <v>145</v>
      </c>
      <c r="D80" s="26">
        <v>9711.2999999999993</v>
      </c>
      <c r="E80" s="26">
        <v>9268.5</v>
      </c>
    </row>
    <row r="81" spans="2:5" ht="105" x14ac:dyDescent="0.2">
      <c r="B81" s="21" t="s">
        <v>164</v>
      </c>
      <c r="C81" s="14" t="s">
        <v>146</v>
      </c>
      <c r="D81" s="26">
        <v>19955.8</v>
      </c>
      <c r="E81" s="26">
        <v>19005.599999999999</v>
      </c>
    </row>
    <row r="82" spans="2:5" ht="75" x14ac:dyDescent="0.2">
      <c r="B82" s="21" t="s">
        <v>165</v>
      </c>
      <c r="C82" s="14" t="s">
        <v>117</v>
      </c>
      <c r="D82" s="26">
        <v>7954.2</v>
      </c>
      <c r="E82" s="26">
        <v>7954.2</v>
      </c>
    </row>
    <row r="83" spans="2:5" ht="45" x14ac:dyDescent="0.2">
      <c r="B83" s="22" t="s">
        <v>166</v>
      </c>
      <c r="C83" s="14" t="s">
        <v>148</v>
      </c>
      <c r="D83" s="26">
        <v>3500</v>
      </c>
      <c r="E83" s="26">
        <v>3500</v>
      </c>
    </row>
    <row r="84" spans="2:5" ht="45" x14ac:dyDescent="0.2">
      <c r="B84" s="21" t="s">
        <v>197</v>
      </c>
      <c r="C84" s="14" t="s">
        <v>198</v>
      </c>
      <c r="D84" s="26">
        <v>6515.5</v>
      </c>
      <c r="E84" s="26">
        <v>6515.5</v>
      </c>
    </row>
    <row r="85" spans="2:5" ht="45" x14ac:dyDescent="0.2">
      <c r="B85" s="21" t="s">
        <v>167</v>
      </c>
      <c r="C85" s="14" t="s">
        <v>125</v>
      </c>
      <c r="D85" s="26">
        <v>2852</v>
      </c>
      <c r="E85" s="26">
        <v>2852</v>
      </c>
    </row>
    <row r="86" spans="2:5" ht="45" x14ac:dyDescent="0.2">
      <c r="B86" s="14" t="s">
        <v>168</v>
      </c>
      <c r="C86" s="14" t="s">
        <v>124</v>
      </c>
      <c r="D86" s="26">
        <v>28418</v>
      </c>
      <c r="E86" s="26">
        <v>28418</v>
      </c>
    </row>
    <row r="87" spans="2:5" ht="60" x14ac:dyDescent="0.2">
      <c r="B87" s="14" t="s">
        <v>192</v>
      </c>
      <c r="C87" s="14" t="s">
        <v>191</v>
      </c>
      <c r="D87" s="26">
        <v>30000</v>
      </c>
      <c r="E87" s="26">
        <v>0</v>
      </c>
    </row>
    <row r="88" spans="2:5" s="25" customFormat="1" ht="255" x14ac:dyDescent="0.2">
      <c r="B88" s="22" t="s">
        <v>169</v>
      </c>
      <c r="C88" s="14" t="s">
        <v>122</v>
      </c>
      <c r="D88" s="26">
        <v>354223.5</v>
      </c>
      <c r="E88" s="26">
        <v>369809.3</v>
      </c>
    </row>
    <row r="89" spans="2:5" ht="270" x14ac:dyDescent="0.2">
      <c r="B89" s="14" t="s">
        <v>170</v>
      </c>
      <c r="C89" s="14" t="s">
        <v>132</v>
      </c>
      <c r="D89" s="26">
        <v>4831.3999999999996</v>
      </c>
      <c r="E89" s="26">
        <v>5010.3</v>
      </c>
    </row>
    <row r="90" spans="2:5" ht="225" x14ac:dyDescent="0.2">
      <c r="B90" s="14" t="s">
        <v>171</v>
      </c>
      <c r="C90" s="14" t="s">
        <v>133</v>
      </c>
      <c r="D90" s="26">
        <v>418202.2</v>
      </c>
      <c r="E90" s="26">
        <v>442039.7</v>
      </c>
    </row>
    <row r="91" spans="2:5" ht="240" x14ac:dyDescent="0.2">
      <c r="B91" s="14" t="s">
        <v>172</v>
      </c>
      <c r="C91" s="14" t="s">
        <v>110</v>
      </c>
      <c r="D91" s="26">
        <v>15518.5</v>
      </c>
      <c r="E91" s="26">
        <v>16093.3</v>
      </c>
    </row>
    <row r="92" spans="2:5" s="25" customFormat="1" ht="60" x14ac:dyDescent="0.2">
      <c r="B92" s="22" t="s">
        <v>173</v>
      </c>
      <c r="C92" s="14" t="s">
        <v>130</v>
      </c>
      <c r="D92" s="26">
        <v>7204.7</v>
      </c>
      <c r="E92" s="26">
        <v>7204.7</v>
      </c>
    </row>
    <row r="93" spans="2:5" s="25" customFormat="1" ht="75" x14ac:dyDescent="0.2">
      <c r="B93" s="22" t="s">
        <v>174</v>
      </c>
      <c r="C93" s="14" t="s">
        <v>128</v>
      </c>
      <c r="D93" s="26">
        <v>2917.4</v>
      </c>
      <c r="E93" s="26">
        <v>2917.4</v>
      </c>
    </row>
    <row r="94" spans="2:5" s="25" customFormat="1" ht="60" x14ac:dyDescent="0.2">
      <c r="B94" s="22" t="s">
        <v>175</v>
      </c>
      <c r="C94" s="14" t="s">
        <v>129</v>
      </c>
      <c r="D94" s="26">
        <v>719.8</v>
      </c>
      <c r="E94" s="26">
        <v>719.8</v>
      </c>
    </row>
    <row r="95" spans="2:5" ht="210" x14ac:dyDescent="0.2">
      <c r="B95" s="14" t="s">
        <v>176</v>
      </c>
      <c r="C95" s="14" t="s">
        <v>137</v>
      </c>
      <c r="D95" s="26">
        <v>489.6</v>
      </c>
      <c r="E95" s="26">
        <v>489.6</v>
      </c>
    </row>
    <row r="96" spans="2:5" ht="75" x14ac:dyDescent="0.2">
      <c r="B96" s="14" t="s">
        <v>177</v>
      </c>
      <c r="C96" s="14" t="s">
        <v>138</v>
      </c>
      <c r="D96" s="26">
        <v>48</v>
      </c>
      <c r="E96" s="26">
        <v>48</v>
      </c>
    </row>
    <row r="97" spans="2:5" ht="255" x14ac:dyDescent="0.2">
      <c r="B97" s="23" t="s">
        <v>178</v>
      </c>
      <c r="C97" s="34" t="s">
        <v>111</v>
      </c>
      <c r="D97" s="26">
        <v>36744.199999999997</v>
      </c>
      <c r="E97" s="26">
        <v>38213.4</v>
      </c>
    </row>
    <row r="98" spans="2:5" ht="90" x14ac:dyDescent="0.2">
      <c r="B98" s="22" t="s">
        <v>179</v>
      </c>
      <c r="C98" s="14" t="s">
        <v>126</v>
      </c>
      <c r="D98" s="26">
        <v>4752</v>
      </c>
      <c r="E98" s="26">
        <v>4752</v>
      </c>
    </row>
    <row r="99" spans="2:5" ht="105" x14ac:dyDescent="0.2">
      <c r="B99" s="22" t="s">
        <v>180</v>
      </c>
      <c r="C99" s="14" t="s">
        <v>127</v>
      </c>
      <c r="D99" s="26">
        <v>1015</v>
      </c>
      <c r="E99" s="26">
        <v>1074</v>
      </c>
    </row>
    <row r="100" spans="2:5" ht="60" x14ac:dyDescent="0.2">
      <c r="B100" s="14" t="s">
        <v>181</v>
      </c>
      <c r="C100" s="14" t="s">
        <v>136</v>
      </c>
      <c r="D100" s="26">
        <v>2328.3000000000002</v>
      </c>
      <c r="E100" s="26">
        <v>2421.6</v>
      </c>
    </row>
    <row r="101" spans="2:5" ht="75" x14ac:dyDescent="0.2">
      <c r="B101" s="14" t="s">
        <v>182</v>
      </c>
      <c r="C101" s="14" t="s">
        <v>135</v>
      </c>
      <c r="D101" s="26">
        <v>25122.3</v>
      </c>
      <c r="E101" s="26">
        <v>26126.7</v>
      </c>
    </row>
    <row r="102" spans="2:5" ht="300" x14ac:dyDescent="0.2">
      <c r="B102" s="22" t="s">
        <v>183</v>
      </c>
      <c r="C102" s="14" t="s">
        <v>131</v>
      </c>
      <c r="D102" s="26">
        <v>123038</v>
      </c>
      <c r="E102" s="26">
        <v>126409.5</v>
      </c>
    </row>
    <row r="103" spans="2:5" ht="255" x14ac:dyDescent="0.2">
      <c r="B103" s="14" t="s">
        <v>184</v>
      </c>
      <c r="C103" s="14" t="s">
        <v>134</v>
      </c>
      <c r="D103" s="26">
        <v>45672.4</v>
      </c>
      <c r="E103" s="26">
        <v>46999.6</v>
      </c>
    </row>
    <row r="104" spans="2:5" ht="60" x14ac:dyDescent="0.2">
      <c r="B104" s="14" t="s">
        <v>185</v>
      </c>
      <c r="C104" s="14" t="s">
        <v>139</v>
      </c>
      <c r="D104" s="26">
        <v>1275.5</v>
      </c>
      <c r="E104" s="26">
        <v>1275.5</v>
      </c>
    </row>
    <row r="105" spans="2:5" ht="120" x14ac:dyDescent="0.2">
      <c r="B105" s="14" t="s">
        <v>186</v>
      </c>
      <c r="C105" s="14" t="s">
        <v>141</v>
      </c>
      <c r="D105" s="26">
        <v>1091.2</v>
      </c>
      <c r="E105" s="26">
        <v>1091.2</v>
      </c>
    </row>
    <row r="106" spans="2:5" ht="90" x14ac:dyDescent="0.2">
      <c r="B106" s="21" t="s">
        <v>187</v>
      </c>
      <c r="C106" s="14" t="s">
        <v>140</v>
      </c>
      <c r="D106" s="26">
        <v>11035.7</v>
      </c>
      <c r="E106" s="26">
        <v>11035.7</v>
      </c>
    </row>
    <row r="107" spans="2:5" ht="90" x14ac:dyDescent="0.2">
      <c r="B107" s="14" t="s">
        <v>188</v>
      </c>
      <c r="C107" s="14" t="s">
        <v>112</v>
      </c>
      <c r="D107" s="26">
        <v>26203.3</v>
      </c>
      <c r="E107" s="26">
        <v>27251.3</v>
      </c>
    </row>
    <row r="108" spans="2:5" ht="75" x14ac:dyDescent="0.2">
      <c r="B108" s="21" t="s">
        <v>189</v>
      </c>
      <c r="C108" s="14" t="s">
        <v>142</v>
      </c>
      <c r="D108" s="26">
        <f>435.7+3195.4</f>
        <v>3631.1</v>
      </c>
      <c r="E108" s="26">
        <f>435.7+3195.4</f>
        <v>3631.1</v>
      </c>
    </row>
    <row r="109" spans="2:5" ht="45" x14ac:dyDescent="0.2">
      <c r="B109" s="21" t="s">
        <v>190</v>
      </c>
      <c r="C109" s="14" t="s">
        <v>109</v>
      </c>
      <c r="D109" s="26">
        <v>1388.9</v>
      </c>
      <c r="E109" s="26">
        <v>1444.4</v>
      </c>
    </row>
  </sheetData>
  <mergeCells count="8">
    <mergeCell ref="B8:B9"/>
    <mergeCell ref="C8:C9"/>
    <mergeCell ref="D8:E8"/>
    <mergeCell ref="D3:E3"/>
    <mergeCell ref="C2:E2"/>
    <mergeCell ref="B5:E5"/>
    <mergeCell ref="B6:E6"/>
    <mergeCell ref="B7:E7"/>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2019-01-25T09:51:53Z</cp:lastPrinted>
  <dcterms:created xsi:type="dcterms:W3CDTF">2016-11-21T07:13:02Z</dcterms:created>
  <dcterms:modified xsi:type="dcterms:W3CDTF">2019-01-25T09:52:17Z</dcterms:modified>
</cp:coreProperties>
</file>