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95"/>
  </bookViews>
  <sheets>
    <sheet name="2019" sheetId="1" r:id="rId1"/>
  </sheets>
  <definedNames>
    <definedName name="_xlnm._FilterDatabase" localSheetId="0" hidden="1">'2019'!$B$5:$D$115</definedName>
    <definedName name="_xlnm.Print_Titles" localSheetId="0">'2019'!$8:$9</definedName>
    <definedName name="_xlnm.Print_Area" localSheetId="0">'2019'!$B$1:$D$123</definedName>
  </definedNames>
  <calcPr calcId="145621"/>
</workbook>
</file>

<file path=xl/calcChain.xml><?xml version="1.0" encoding="utf-8"?>
<calcChain xmlns="http://schemas.openxmlformats.org/spreadsheetml/2006/main">
  <c r="D115" i="1" l="1"/>
  <c r="D78" i="1"/>
  <c r="D81" i="1"/>
  <c r="D77" i="1" l="1"/>
  <c r="D82" i="1" l="1"/>
  <c r="D83" i="1"/>
  <c r="D91" i="1" l="1"/>
  <c r="D94" i="1" l="1"/>
  <c r="D99" i="1"/>
  <c r="D98" i="1"/>
  <c r="D79" i="1" l="1"/>
  <c r="D71" i="1" s="1"/>
  <c r="D14" i="1" l="1"/>
  <c r="D60" i="1" l="1"/>
  <c r="D54" i="1"/>
  <c r="D43" i="1"/>
  <c r="D44" i="1"/>
  <c r="D41" i="1"/>
  <c r="D35" i="1"/>
  <c r="D30" i="1"/>
  <c r="D40" i="1"/>
  <c r="D28" i="1" l="1"/>
  <c r="D47" i="1" l="1"/>
  <c r="D23" i="1" l="1"/>
  <c r="D24" i="1"/>
  <c r="D22" i="1" l="1"/>
  <c r="D16" i="1"/>
  <c r="D15" i="1"/>
  <c r="D32" i="1"/>
  <c r="D13" i="1" l="1"/>
  <c r="D12" i="1" l="1"/>
  <c r="D18" i="1"/>
  <c r="D34" i="1"/>
  <c r="D39" i="1"/>
  <c r="D51" i="1"/>
  <c r="D53" i="1"/>
  <c r="D56" i="1"/>
  <c r="D70" i="1" l="1"/>
  <c r="D38" i="1"/>
  <c r="D11" i="1" l="1"/>
  <c r="D10" i="1" s="1"/>
</calcChain>
</file>

<file path=xl/sharedStrings.xml><?xml version="1.0" encoding="utf-8"?>
<sst xmlns="http://schemas.openxmlformats.org/spreadsheetml/2006/main" count="234" uniqueCount="234">
  <si>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</si>
  <si>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</si>
  <si>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</si>
  <si>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</si>
  <si>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</si>
  <si>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</si>
  <si>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</si>
  <si>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</si>
  <si>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</si>
  <si>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</si>
  <si>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</si>
  <si>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</si>
  <si>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</si>
  <si>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</si>
  <si>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</si>
  <si>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</si>
  <si>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</si>
  <si>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</si>
  <si>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</si>
  <si>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</si>
  <si>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</si>
  <si>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</si>
  <si>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</si>
  <si>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</si>
  <si>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</si>
  <si>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</si>
  <si>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</si>
  <si>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</si>
  <si>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</si>
  <si>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</si>
  <si>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</si>
  <si>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</si>
  <si>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</si>
  <si>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</si>
  <si>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</si>
  <si>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</si>
  <si>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</si>
  <si>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</si>
  <si>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</si>
  <si>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</si>
  <si>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</si>
  <si>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</si>
  <si>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</si>
  <si>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</si>
  <si>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</si>
  <si>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</si>
  <si>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</si>
  <si>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</si>
  <si>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</si>
  <si>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</si>
  <si>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</si>
  <si>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</si>
  <si>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</si>
  <si>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</si>
  <si>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</si>
  <si>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</si>
  <si>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</si>
  <si>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</si>
  <si>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</si>
  <si>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</si>
  <si>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</si>
  <si>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</si>
  <si>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</si>
  <si>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</si>
  <si>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</si>
  <si>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</si>
  <si>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</si>
  <si>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</si>
  <si>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</si>
  <si>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</si>
  <si>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</si>
  <si>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</si>
  <si>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</si>
  <si>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</si>
  <si>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</si>
  <si>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</si>
  <si>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</si>
  <si>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</si>
  <si>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</si>
  <si>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</si>
  <si>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</si>
  <si>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</si>
  <si>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</si>
  <si>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</si>
  <si>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</si>
  <si>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</si>
  <si>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</si>
  <si>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</si>
  <si>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</si>
  <si>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</si>
  <si>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</si>
  <si>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</si>
  <si>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</si>
  <si>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</si>
  <si>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</si>
  <si>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</si>
  <si>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</si>
  <si>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</si>
  <si>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</si>
  <si>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</si>
  <si>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</si>
  <si>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</si>
  <si>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</si>
  <si>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</si>
  <si>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</si>
  <si>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</si>
  <si>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</si>
  <si>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</si>
  <si>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</si>
  <si>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</si>
  <si>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</si>
  <si>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</si>
  <si>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</si>
  <si>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</si>
  <si>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</si>
  <si>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</si>
  <si>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</si>
  <si>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</si>
  <si>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</si>
  <si>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</si>
  <si>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</si>
  <si>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</si>
  <si>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</si>
  <si>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</si>
  <si>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</si>
  <si>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</si>
  <si>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</si>
  <si>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</si>
  <si>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</si>
  <si>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</si>
  <si>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</si>
  <si>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</si>
  <si>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</si>
  <si>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</si>
  <si>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</si>
  <si>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</si>
  <si>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</si>
  <si>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</si>
  <si>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</si>
  <si>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</si>
  <si>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</si>
  <si>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</si>
  <si>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</si>
  <si>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</si>
  <si>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</si>
  <si>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</si>
  <si>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</si>
  <si>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</si>
  <si>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</si>
  <si>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</si>
  <si>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</si>
  <si>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</si>
  <si>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</si>
  <si>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</si>
  <si>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</si>
  <si>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</si>
  <si>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</si>
  <si>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</si>
  <si>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</si>
  <si>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</si>
  <si>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</si>
  <si>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</si>
  <si>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</si>
  <si>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</si>
  <si>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</si>
  <si>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</si>
  <si>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</si>
  <si>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</si>
  <si>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</si>
  <si>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</si>
  <si>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</si>
  <si>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</si>
  <si>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</si>
  <si>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</si>
  <si>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</si>
  <si>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</si>
  <si>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</si>
  <si>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</si>
  <si>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</si>
  <si>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</si>
  <si>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</si>
  <si>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</si>
  <si>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</si>
  <si>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</si>
  <si>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</si>
  <si>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</si>
  <si>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</si>
  <si>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</si>
  <si>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</si>
  <si>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</si>
  <si>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</si>
  <si>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</si>
  <si>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</si>
  <si>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</si>
  <si>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</si>
  <si>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</si>
  <si>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</si>
  <si>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</si>
  <si>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</si>
  <si>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</si>
  <si>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</si>
  <si>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218 04010 04 0000 150</t>
  </si>
  <si>
    <t>Доходы бюджетов городских округов от возврата бюджетными учреждениями остатков субсидий прошлых лет</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</si>
  <si>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</si>
  <si>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</si>
  <si>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202 20077 04 7240 150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</si>
  <si>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</si>
  <si>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проведение комплексных кадастровых работ</t>
  </si>
  <si>
    <t>Приложение № 1</t>
  </si>
  <si>
    <t>202 25027 04 0000 150</t>
  </si>
  <si>
    <t>Субсидии бюджетам городских округов на реализацию мероприятий государственной программы Российской Федерации «Доступная среда»</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</si>
  <si>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</si>
  <si>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</si>
  <si>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202 29999 04 7235 150</t>
  </si>
  <si>
    <t>Субсидии бюджетам городских округов на обеспечение устойчивого функционирования коммунальных организаций, поставляющих коммунальные ресурсы для предоставления коммунальных услуг населению по тарифам, не обеспечивающим возмещение издержек, и подготовка объектов коммунального хозяйства к работе в осенне-зимний период</t>
  </si>
  <si>
    <t>202 25210 04 0000 150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</si>
  <si>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</si>
  <si>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202 29999 04 7252 150</t>
  </si>
  <si>
    <t>202 29999 04 7247 150</t>
  </si>
  <si>
    <t>Субсидии бюджетам городских округов на проекты развития общественной инфраструктуры, основанные на местных инициативах</t>
  </si>
  <si>
    <t>202 49999 04 7411 150</t>
  </si>
  <si>
    <t>Прочие межбюджетные трансферты, передаваемые бюджетам городских округов на проведение мероприятий в области культуры и искусства</t>
  </si>
  <si>
    <t>202 49999 04 7405 150</t>
  </si>
  <si>
    <t>Прочие межбюджетные трансферты, передаваемые бюджетам городских округов на премирование победителей республиканского конкурса «Лучший многоквартирный дом»</t>
  </si>
  <si>
    <t>202 49999 04 7216 150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</si>
  <si>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</si>
  <si>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</si>
  <si>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</si>
  <si>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202 49999 04 7408 150</t>
  </si>
  <si>
    <t>Прочие межбюджетные трансферты, передаваемые бюджетам городских округов на премирование муниципальных образований Республики Башкортостан по итогам конкурса «Лучшее муниципальное образование Республики Башкортостан»</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</si>
  <si>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</si>
  <si>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202 29999 04 728P 150</t>
  </si>
  <si>
    <t>Прочие субсидии бюджетам городских округов на реализацию мероприятий по развитию образовательных организациях</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</si>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</sst>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0.0_ ;\-#,##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3" fillId="0" borderId="1" xfId="0" applyFont="1" applyBorder="1" applyAlignment="1">
      <alignment horizontal="left" vertical="top"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3"/>
  <sheetViews>
    <sheetView tabSelected="1" view="pageBreakPreview" topLeftCell="B1" zoomScale="110" zoomScaleNormal="112" zoomScaleSheetLayoutView="110" workbookViewId="0">
      <selection activeCell="B1" sqref="B1:D123"/>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6" width="12.28515625" style="1" bestFit="1" customWidth="1"/>
    <col min="7" max="16384" width="9.140625" style="1"/>
  </cols>
  <sheetData>
    <row r="1" spans="2:6" x14ac:dyDescent="0.2">
      <c r="C1" s="2"/>
      <c r="D1" s="3" t="s">
        <v>208</v>
      </c>
    </row>
    <row r="2" spans="2:6" x14ac:dyDescent="0.2">
      <c r="C2" s="38" t="s">
        <v>0</v>
      </c>
      <c r="D2" s="38"/>
    </row>
    <row r="3" spans="2:6" x14ac:dyDescent="0.2">
      <c r="C3" s="38" t="s">
        <v>1</v>
      </c>
      <c r="D3" s="38"/>
    </row>
    <row r="4" spans="2:6" x14ac:dyDescent="0.2">
      <c r="C4" s="2"/>
    </row>
    <row r="5" spans="2:6" s="4" customFormat="1" ht="14.25" x14ac:dyDescent="0.2">
      <c r="B5" s="40" t="s">
        <v>111</v>
      </c>
      <c r="C5" s="40"/>
      <c r="D5" s="40"/>
    </row>
    <row r="6" spans="2:6" s="4" customFormat="1" ht="14.25" x14ac:dyDescent="0.2">
      <c r="B6" s="40" t="s">
        <v>184</v>
      </c>
      <c r="C6" s="40"/>
      <c r="D6" s="40"/>
    </row>
    <row r="7" spans="2:6" x14ac:dyDescent="0.2">
      <c r="B7" s="39" t="s">
        <v>2</v>
      </c>
      <c r="C7" s="39"/>
      <c r="D7" s="39"/>
    </row>
    <row r="8" spans="2:6" s="4" customFormat="1" ht="28.5" x14ac:dyDescent="0.2">
      <c r="B8" s="5" t="s">
        <v>3</v>
      </c>
      <c r="C8" s="5" t="s">
        <v>4</v>
      </c>
      <c r="D8" s="6" t="s">
        <v>185</v>
      </c>
    </row>
    <row r="9" spans="2:6" s="4" customFormat="1" ht="14.25" x14ac:dyDescent="0.2">
      <c r="B9" s="6">
        <v>1</v>
      </c>
      <c r="C9" s="5">
        <v>2</v>
      </c>
      <c r="D9" s="6">
        <v>3</v>
      </c>
    </row>
    <row r="10" spans="2:6" s="4" customFormat="1" ht="14.25" x14ac:dyDescent="0.2">
      <c r="B10" s="7"/>
      <c r="C10" s="8" t="s">
        <v>189</v>
      </c>
      <c r="D10" s="34">
        <f>D11+D71</f>
        <v>2909703.7395000001</v>
      </c>
    </row>
    <row r="11" spans="2:6" s="4" customFormat="1" ht="14.25" x14ac:dyDescent="0.2">
      <c r="B11" s="7" t="s">
        <v>5</v>
      </c>
      <c r="C11" s="9" t="s">
        <v>188</v>
      </c>
      <c r="D11" s="34">
        <f>SUM(D38+D70)</f>
        <v>1329116.7</v>
      </c>
    </row>
    <row r="12" spans="2:6" x14ac:dyDescent="0.2">
      <c r="B12" s="10" t="s">
        <v>6</v>
      </c>
      <c r="C12" s="11" t="s">
        <v>7</v>
      </c>
      <c r="D12" s="35">
        <f t="shared" ref="D12" si="0">SUM(D13)</f>
        <v>632643.19999999995</v>
      </c>
    </row>
    <row r="13" spans="2:6" x14ac:dyDescent="0.2">
      <c r="B13" s="12" t="s">
        <v>8</v>
      </c>
      <c r="C13" s="11" t="s">
        <v>9</v>
      </c>
      <c r="D13" s="35">
        <f t="shared" ref="D13" si="1">SUM(D14+D15+D16+D17)</f>
        <v>632643.19999999995</v>
      </c>
    </row>
    <row r="14" spans="2:6" ht="75" x14ac:dyDescent="0.2">
      <c r="B14" s="12" t="s">
        <v>10</v>
      </c>
      <c r="C14" s="13" t="s">
        <v>11</v>
      </c>
      <c r="D14" s="35">
        <f>622706+992-1488+315.2</f>
        <v>622525.19999999995</v>
      </c>
      <c r="E14" s="32"/>
      <c r="F14" s="32"/>
    </row>
    <row r="15" spans="2:6" ht="105" x14ac:dyDescent="0.2">
      <c r="B15" s="12" t="s">
        <v>12</v>
      </c>
      <c r="C15" s="13" t="s">
        <v>13</v>
      </c>
      <c r="D15" s="35">
        <f>981+523</f>
        <v>1504</v>
      </c>
      <c r="E15" s="32"/>
      <c r="F15" s="32"/>
    </row>
    <row r="16" spans="2:6" ht="45" x14ac:dyDescent="0.2">
      <c r="B16" s="12" t="s">
        <v>14</v>
      </c>
      <c r="C16" s="14" t="s">
        <v>190</v>
      </c>
      <c r="D16" s="35">
        <f>5292+2822</f>
        <v>8114</v>
      </c>
      <c r="E16" s="32"/>
      <c r="F16" s="32"/>
    </row>
    <row r="17" spans="2:4" ht="90" x14ac:dyDescent="0.2">
      <c r="B17" s="12" t="s">
        <v>112</v>
      </c>
      <c r="C17" s="15" t="s">
        <v>113</v>
      </c>
      <c r="D17" s="35">
        <v>500</v>
      </c>
    </row>
    <row r="18" spans="2:4" ht="30" x14ac:dyDescent="0.2">
      <c r="B18" s="12" t="s">
        <v>15</v>
      </c>
      <c r="C18" s="14" t="s">
        <v>16</v>
      </c>
      <c r="D18" s="35">
        <f t="shared" ref="D18" si="2">D19+D20+D21</f>
        <v>4366</v>
      </c>
    </row>
    <row r="19" spans="2:4" ht="105" x14ac:dyDescent="0.2">
      <c r="B19" s="12" t="s">
        <v>191</v>
      </c>
      <c r="C19" s="14" t="s">
        <v>192</v>
      </c>
      <c r="D19" s="35">
        <v>1500</v>
      </c>
    </row>
    <row r="20" spans="2:4" ht="120" x14ac:dyDescent="0.2">
      <c r="B20" s="12" t="s">
        <v>193</v>
      </c>
      <c r="C20" s="14" t="s">
        <v>194</v>
      </c>
      <c r="D20" s="35">
        <v>15</v>
      </c>
    </row>
    <row r="21" spans="2:4" ht="120" x14ac:dyDescent="0.2">
      <c r="B21" s="12" t="s">
        <v>195</v>
      </c>
      <c r="C21" s="14" t="s">
        <v>196</v>
      </c>
      <c r="D21" s="35">
        <v>2851</v>
      </c>
    </row>
    <row r="22" spans="2:4" x14ac:dyDescent="0.2">
      <c r="B22" s="12" t="s">
        <v>17</v>
      </c>
      <c r="C22" s="14" t="s">
        <v>18</v>
      </c>
      <c r="D22" s="35">
        <f>D23+D24+D27+D25+D26</f>
        <v>122407</v>
      </c>
    </row>
    <row r="23" spans="2:4" ht="30" x14ac:dyDescent="0.2">
      <c r="B23" s="12" t="s">
        <v>19</v>
      </c>
      <c r="C23" s="14" t="s">
        <v>20</v>
      </c>
      <c r="D23" s="35">
        <f>40080+5000-6963+2000</f>
        <v>40117</v>
      </c>
    </row>
    <row r="24" spans="2:4" ht="45" x14ac:dyDescent="0.2">
      <c r="B24" s="12" t="s">
        <v>21</v>
      </c>
      <c r="C24" s="14" t="s">
        <v>22</v>
      </c>
      <c r="D24" s="35">
        <f>24095+5000-5000+1000</f>
        <v>25095</v>
      </c>
    </row>
    <row r="25" spans="2:4" ht="30" x14ac:dyDescent="0.2">
      <c r="B25" s="12" t="s">
        <v>23</v>
      </c>
      <c r="C25" s="14" t="s">
        <v>24</v>
      </c>
      <c r="D25" s="35">
        <v>48420</v>
      </c>
    </row>
    <row r="26" spans="2:4" x14ac:dyDescent="0.2">
      <c r="B26" s="12" t="s">
        <v>25</v>
      </c>
      <c r="C26" s="14" t="s">
        <v>26</v>
      </c>
      <c r="D26" s="35">
        <v>190</v>
      </c>
    </row>
    <row r="27" spans="2:4" ht="30" x14ac:dyDescent="0.2">
      <c r="B27" s="12" t="s">
        <v>27</v>
      </c>
      <c r="C27" s="14" t="s">
        <v>28</v>
      </c>
      <c r="D27" s="35">
        <v>8585</v>
      </c>
    </row>
    <row r="28" spans="2:4" x14ac:dyDescent="0.2">
      <c r="B28" s="12" t="s">
        <v>29</v>
      </c>
      <c r="C28" s="14" t="s">
        <v>30</v>
      </c>
      <c r="D28" s="35">
        <f>SUM(D30+D29+D31)</f>
        <v>131663</v>
      </c>
    </row>
    <row r="29" spans="2:4" ht="45" x14ac:dyDescent="0.2">
      <c r="B29" s="12" t="s">
        <v>31</v>
      </c>
      <c r="C29" s="14" t="s">
        <v>32</v>
      </c>
      <c r="D29" s="35">
        <v>35035</v>
      </c>
    </row>
    <row r="30" spans="2:4" x14ac:dyDescent="0.2">
      <c r="B30" s="17" t="s">
        <v>138</v>
      </c>
      <c r="C30" s="14" t="s">
        <v>115</v>
      </c>
      <c r="D30" s="35">
        <f>83700+3300</f>
        <v>87000</v>
      </c>
    </row>
    <row r="31" spans="2:4" ht="30" x14ac:dyDescent="0.2">
      <c r="B31" s="12" t="s">
        <v>142</v>
      </c>
      <c r="C31" s="14" t="s">
        <v>143</v>
      </c>
      <c r="D31" s="35">
        <v>9628</v>
      </c>
    </row>
    <row r="32" spans="2:4" x14ac:dyDescent="0.2">
      <c r="B32" s="12" t="s">
        <v>33</v>
      </c>
      <c r="C32" s="14" t="s">
        <v>34</v>
      </c>
      <c r="D32" s="35">
        <f t="shared" ref="D32" si="3">D33</f>
        <v>86</v>
      </c>
    </row>
    <row r="33" spans="2:4" x14ac:dyDescent="0.2">
      <c r="B33" s="18" t="s">
        <v>35</v>
      </c>
      <c r="C33" s="14" t="s">
        <v>36</v>
      </c>
      <c r="D33" s="35">
        <v>86</v>
      </c>
    </row>
    <row r="34" spans="2:4" x14ac:dyDescent="0.2">
      <c r="B34" s="12" t="s">
        <v>37</v>
      </c>
      <c r="C34" s="14" t="s">
        <v>38</v>
      </c>
      <c r="D34" s="35">
        <f t="shared" ref="D34" si="4">SUM(D35+D36+D37)</f>
        <v>18635</v>
      </c>
    </row>
    <row r="35" spans="2:4" ht="45" x14ac:dyDescent="0.2">
      <c r="B35" s="12" t="s">
        <v>39</v>
      </c>
      <c r="C35" s="14" t="s">
        <v>40</v>
      </c>
      <c r="D35" s="35">
        <f>16050+2000+500</f>
        <v>18550</v>
      </c>
    </row>
    <row r="36" spans="2:4" ht="30" x14ac:dyDescent="0.2">
      <c r="B36" s="12" t="s">
        <v>41</v>
      </c>
      <c r="C36" s="14" t="s">
        <v>42</v>
      </c>
      <c r="D36" s="35">
        <v>60</v>
      </c>
    </row>
    <row r="37" spans="2:4" ht="90" x14ac:dyDescent="0.2">
      <c r="B37" s="12" t="s">
        <v>43</v>
      </c>
      <c r="C37" s="13" t="s">
        <v>44</v>
      </c>
      <c r="D37" s="35">
        <v>25</v>
      </c>
    </row>
    <row r="38" spans="2:4" x14ac:dyDescent="0.2">
      <c r="B38" s="19"/>
      <c r="C38" s="14" t="s">
        <v>45</v>
      </c>
      <c r="D38" s="35">
        <f>SUM(D12+D18+D22+D28+D32+D34)</f>
        <v>909800.2</v>
      </c>
    </row>
    <row r="39" spans="2:4" ht="30" x14ac:dyDescent="0.2">
      <c r="B39" s="12" t="s">
        <v>116</v>
      </c>
      <c r="C39" s="14" t="s">
        <v>46</v>
      </c>
      <c r="D39" s="35">
        <f t="shared" ref="D39" si="5">SUM(D40:D46)</f>
        <v>320119.5</v>
      </c>
    </row>
    <row r="40" spans="2:4" ht="75" x14ac:dyDescent="0.2">
      <c r="B40" s="12" t="s">
        <v>47</v>
      </c>
      <c r="C40" s="13" t="s">
        <v>48</v>
      </c>
      <c r="D40" s="35">
        <f>145000+41237.5+7114+500+50000</f>
        <v>243851.5</v>
      </c>
    </row>
    <row r="41" spans="2:4" ht="75" x14ac:dyDescent="0.2">
      <c r="B41" s="12" t="s">
        <v>49</v>
      </c>
      <c r="C41" s="14" t="s">
        <v>50</v>
      </c>
      <c r="D41" s="35">
        <f>1727+923</f>
        <v>2650</v>
      </c>
    </row>
    <row r="42" spans="2:4" ht="60" x14ac:dyDescent="0.2">
      <c r="B42" s="12" t="s">
        <v>51</v>
      </c>
      <c r="C42" s="14" t="s">
        <v>52</v>
      </c>
      <c r="D42" s="35">
        <v>32</v>
      </c>
    </row>
    <row r="43" spans="2:4" ht="30" x14ac:dyDescent="0.2">
      <c r="B43" s="12" t="s">
        <v>53</v>
      </c>
      <c r="C43" s="14" t="s">
        <v>54</v>
      </c>
      <c r="D43" s="35">
        <f>55000+6000+1000+1000</f>
        <v>63000</v>
      </c>
    </row>
    <row r="44" spans="2:4" ht="45" x14ac:dyDescent="0.2">
      <c r="B44" s="12" t="s">
        <v>55</v>
      </c>
      <c r="C44" s="14" t="s">
        <v>56</v>
      </c>
      <c r="D44" s="35">
        <f>4000</f>
        <v>4000</v>
      </c>
    </row>
    <row r="45" spans="2:4" ht="45" x14ac:dyDescent="0.2">
      <c r="B45" s="12" t="s">
        <v>57</v>
      </c>
      <c r="C45" s="14" t="s">
        <v>58</v>
      </c>
      <c r="D45" s="35">
        <v>1200</v>
      </c>
    </row>
    <row r="46" spans="2:4" ht="75" x14ac:dyDescent="0.2">
      <c r="B46" s="20" t="s">
        <v>59</v>
      </c>
      <c r="C46" s="16" t="s">
        <v>60</v>
      </c>
      <c r="D46" s="35">
        <v>5386</v>
      </c>
    </row>
    <row r="47" spans="2:4" x14ac:dyDescent="0.2">
      <c r="B47" s="12" t="s">
        <v>117</v>
      </c>
      <c r="C47" s="14" t="s">
        <v>61</v>
      </c>
      <c r="D47" s="35">
        <f>D48+D49+D50</f>
        <v>12240</v>
      </c>
    </row>
    <row r="48" spans="2:4" ht="30" x14ac:dyDescent="0.2">
      <c r="B48" s="12" t="s">
        <v>62</v>
      </c>
      <c r="C48" s="14" t="s">
        <v>63</v>
      </c>
      <c r="D48" s="35">
        <v>1209</v>
      </c>
    </row>
    <row r="49" spans="2:4" x14ac:dyDescent="0.2">
      <c r="B49" s="12" t="s">
        <v>64</v>
      </c>
      <c r="C49" s="14" t="s">
        <v>65</v>
      </c>
      <c r="D49" s="35">
        <v>1</v>
      </c>
    </row>
    <row r="50" spans="2:4" x14ac:dyDescent="0.2">
      <c r="B50" s="12" t="s">
        <v>66</v>
      </c>
      <c r="C50" s="14" t="s">
        <v>67</v>
      </c>
      <c r="D50" s="35">
        <v>11030</v>
      </c>
    </row>
    <row r="51" spans="2:4" ht="30" x14ac:dyDescent="0.2">
      <c r="B51" s="12" t="s">
        <v>68</v>
      </c>
      <c r="C51" s="14" t="s">
        <v>69</v>
      </c>
      <c r="D51" s="35">
        <f t="shared" ref="D51" si="6">SUM(D52:D52)</f>
        <v>3180</v>
      </c>
    </row>
    <row r="52" spans="2:4" ht="30" x14ac:dyDescent="0.2">
      <c r="B52" s="12" t="s">
        <v>70</v>
      </c>
      <c r="C52" s="14" t="s">
        <v>71</v>
      </c>
      <c r="D52" s="35">
        <v>3180</v>
      </c>
    </row>
    <row r="53" spans="2:4" x14ac:dyDescent="0.2">
      <c r="B53" s="12" t="s">
        <v>72</v>
      </c>
      <c r="C53" s="14" t="s">
        <v>73</v>
      </c>
      <c r="D53" s="35">
        <f t="shared" ref="D53" si="7">SUM(D55+D54)</f>
        <v>76500</v>
      </c>
    </row>
    <row r="54" spans="2:4" s="23" customFormat="1" ht="90" x14ac:dyDescent="0.2">
      <c r="B54" s="21" t="s">
        <v>74</v>
      </c>
      <c r="C54" s="22" t="s">
        <v>75</v>
      </c>
      <c r="D54" s="35">
        <f>70498+2002</f>
        <v>72500</v>
      </c>
    </row>
    <row r="55" spans="2:4" ht="45" x14ac:dyDescent="0.2">
      <c r="B55" s="12" t="s">
        <v>76</v>
      </c>
      <c r="C55" s="14" t="s">
        <v>77</v>
      </c>
      <c r="D55" s="35">
        <v>4000</v>
      </c>
    </row>
    <row r="56" spans="2:4" x14ac:dyDescent="0.2">
      <c r="B56" s="12" t="s">
        <v>78</v>
      </c>
      <c r="C56" s="14" t="s">
        <v>79</v>
      </c>
      <c r="D56" s="35">
        <f t="shared" ref="D56" si="8">SUM(D57:D69)</f>
        <v>7277</v>
      </c>
    </row>
    <row r="57" spans="2:4" ht="60" x14ac:dyDescent="0.2">
      <c r="B57" s="12" t="s">
        <v>80</v>
      </c>
      <c r="C57" s="13" t="s">
        <v>81</v>
      </c>
      <c r="D57" s="35">
        <v>141</v>
      </c>
    </row>
    <row r="58" spans="2:4" ht="60" x14ac:dyDescent="0.2">
      <c r="B58" s="12" t="s">
        <v>82</v>
      </c>
      <c r="C58" s="14" t="s">
        <v>83</v>
      </c>
      <c r="D58" s="35">
        <v>40</v>
      </c>
    </row>
    <row r="59" spans="2:4" ht="60" x14ac:dyDescent="0.2">
      <c r="B59" s="12" t="s">
        <v>84</v>
      </c>
      <c r="C59" s="14" t="s">
        <v>85</v>
      </c>
      <c r="D59" s="35">
        <v>12</v>
      </c>
    </row>
    <row r="60" spans="2:4" ht="60" x14ac:dyDescent="0.2">
      <c r="B60" s="12" t="s">
        <v>86</v>
      </c>
      <c r="C60" s="14" t="s">
        <v>87</v>
      </c>
      <c r="D60" s="35">
        <f>1435+400</f>
        <v>1835</v>
      </c>
    </row>
    <row r="61" spans="2:4" ht="45" x14ac:dyDescent="0.2">
      <c r="B61" s="12" t="s">
        <v>144</v>
      </c>
      <c r="C61" s="14" t="s">
        <v>145</v>
      </c>
      <c r="D61" s="35">
        <v>7</v>
      </c>
    </row>
    <row r="62" spans="2:4" ht="30" x14ac:dyDescent="0.2">
      <c r="B62" s="12" t="s">
        <v>88</v>
      </c>
      <c r="C62" s="14" t="s">
        <v>89</v>
      </c>
      <c r="D62" s="35">
        <v>500</v>
      </c>
    </row>
    <row r="63" spans="2:4" ht="30" x14ac:dyDescent="0.2">
      <c r="B63" s="12" t="s">
        <v>90</v>
      </c>
      <c r="C63" s="14" t="s">
        <v>91</v>
      </c>
      <c r="D63" s="35">
        <v>250</v>
      </c>
    </row>
    <row r="64" spans="2:4" ht="60" x14ac:dyDescent="0.2">
      <c r="B64" s="12" t="s">
        <v>92</v>
      </c>
      <c r="C64" s="14" t="s">
        <v>93</v>
      </c>
      <c r="D64" s="35">
        <v>640</v>
      </c>
    </row>
    <row r="65" spans="2:4" ht="60" x14ac:dyDescent="0.2">
      <c r="B65" s="12" t="s">
        <v>94</v>
      </c>
      <c r="C65" s="14" t="s">
        <v>95</v>
      </c>
      <c r="D65" s="35">
        <v>8</v>
      </c>
    </row>
    <row r="66" spans="2:4" ht="30" x14ac:dyDescent="0.2">
      <c r="B66" s="12" t="s">
        <v>96</v>
      </c>
      <c r="C66" s="14" t="s">
        <v>97</v>
      </c>
      <c r="D66" s="35">
        <v>70</v>
      </c>
    </row>
    <row r="67" spans="2:4" ht="60" x14ac:dyDescent="0.2">
      <c r="B67" s="12" t="s">
        <v>98</v>
      </c>
      <c r="C67" s="14" t="s">
        <v>99</v>
      </c>
      <c r="D67" s="35">
        <v>265</v>
      </c>
    </row>
    <row r="68" spans="2:4" ht="60" x14ac:dyDescent="0.2">
      <c r="B68" s="12" t="s">
        <v>146</v>
      </c>
      <c r="C68" s="14" t="s">
        <v>147</v>
      </c>
      <c r="D68" s="35">
        <v>30</v>
      </c>
    </row>
    <row r="69" spans="2:4" ht="45" x14ac:dyDescent="0.2">
      <c r="B69" s="12" t="s">
        <v>100</v>
      </c>
      <c r="C69" s="14" t="s">
        <v>101</v>
      </c>
      <c r="D69" s="35">
        <v>3479</v>
      </c>
    </row>
    <row r="70" spans="2:4" x14ac:dyDescent="0.2">
      <c r="B70" s="24"/>
      <c r="C70" s="25" t="s">
        <v>102</v>
      </c>
      <c r="D70" s="35">
        <f>D56+D53+D51+D47+D39</f>
        <v>419316.5</v>
      </c>
    </row>
    <row r="71" spans="2:4" s="4" customFormat="1" ht="14.25" x14ac:dyDescent="0.2">
      <c r="B71" s="8" t="s">
        <v>139</v>
      </c>
      <c r="C71" s="33" t="s">
        <v>103</v>
      </c>
      <c r="D71" s="34">
        <f>SUM(D72:D123)</f>
        <v>1580587.0395000004</v>
      </c>
    </row>
    <row r="72" spans="2:4" ht="30" x14ac:dyDescent="0.2">
      <c r="B72" s="26" t="s">
        <v>148</v>
      </c>
      <c r="C72" s="22" t="s">
        <v>104</v>
      </c>
      <c r="D72" s="36">
        <v>3300.2</v>
      </c>
    </row>
    <row r="73" spans="2:4" ht="30" x14ac:dyDescent="0.2">
      <c r="B73" s="26" t="s">
        <v>149</v>
      </c>
      <c r="C73" s="22" t="s">
        <v>105</v>
      </c>
      <c r="D73" s="36">
        <v>78202.3</v>
      </c>
    </row>
    <row r="74" spans="2:4" ht="30" x14ac:dyDescent="0.2">
      <c r="B74" s="26" t="s">
        <v>205</v>
      </c>
      <c r="C74" s="22" t="s">
        <v>206</v>
      </c>
      <c r="D74" s="36">
        <v>5100.3</v>
      </c>
    </row>
    <row r="75" spans="2:4" ht="90" x14ac:dyDescent="0.2">
      <c r="B75" s="26" t="s">
        <v>150</v>
      </c>
      <c r="C75" s="22" t="s">
        <v>230</v>
      </c>
      <c r="D75" s="36">
        <v>3994</v>
      </c>
    </row>
    <row r="76" spans="2:4" ht="45" x14ac:dyDescent="0.2">
      <c r="B76" s="27" t="s">
        <v>209</v>
      </c>
      <c r="C76" s="22" t="s">
        <v>210</v>
      </c>
      <c r="D76" s="36">
        <v>1551.3</v>
      </c>
    </row>
    <row r="77" spans="2:4" ht="60" x14ac:dyDescent="0.2">
      <c r="B77" s="27" t="s">
        <v>215</v>
      </c>
      <c r="C77" s="22" t="s">
        <v>216</v>
      </c>
      <c r="D77" s="36">
        <f>41.6+2039.7-0.0873+0.0268</f>
        <v>2081.2395000000001</v>
      </c>
    </row>
    <row r="78" spans="2:4" ht="30" x14ac:dyDescent="0.2">
      <c r="B78" s="27" t="s">
        <v>181</v>
      </c>
      <c r="C78" s="22" t="s">
        <v>182</v>
      </c>
      <c r="D78" s="37">
        <f>11069.4-6515.5+6384.4-4553.9+4462.3</f>
        <v>10846.7</v>
      </c>
    </row>
    <row r="79" spans="2:4" ht="30" x14ac:dyDescent="0.2">
      <c r="B79" s="26" t="s">
        <v>183</v>
      </c>
      <c r="C79" s="22" t="s">
        <v>207</v>
      </c>
      <c r="D79" s="36">
        <f>85.2+625.2</f>
        <v>710.40000000000009</v>
      </c>
    </row>
    <row r="80" spans="2:4" ht="60" x14ac:dyDescent="0.2">
      <c r="B80" s="26" t="s">
        <v>151</v>
      </c>
      <c r="C80" s="22" t="s">
        <v>110</v>
      </c>
      <c r="D80" s="36">
        <v>51463.4</v>
      </c>
    </row>
    <row r="81" spans="2:4" ht="30" x14ac:dyDescent="0.2">
      <c r="B81" s="27" t="s">
        <v>152</v>
      </c>
      <c r="C81" s="22" t="s">
        <v>140</v>
      </c>
      <c r="D81" s="36">
        <f>3079.6+220</f>
        <v>3299.6</v>
      </c>
    </row>
    <row r="82" spans="2:4" ht="75" x14ac:dyDescent="0.2">
      <c r="B82" s="26" t="s">
        <v>153</v>
      </c>
      <c r="C82" s="22" t="s">
        <v>186</v>
      </c>
      <c r="D82" s="36">
        <f>9750.7-333.4</f>
        <v>9417.3000000000011</v>
      </c>
    </row>
    <row r="83" spans="2:4" ht="90" x14ac:dyDescent="0.2">
      <c r="B83" s="26" t="s">
        <v>154</v>
      </c>
      <c r="C83" s="22" t="s">
        <v>187</v>
      </c>
      <c r="D83" s="36">
        <f>21778.9+542.8</f>
        <v>22321.7</v>
      </c>
    </row>
    <row r="84" spans="2:4" ht="60" x14ac:dyDescent="0.2">
      <c r="B84" s="26" t="s">
        <v>155</v>
      </c>
      <c r="C84" s="22" t="s">
        <v>114</v>
      </c>
      <c r="D84" s="36">
        <v>7954.2</v>
      </c>
    </row>
    <row r="85" spans="2:4" ht="45" x14ac:dyDescent="0.2">
      <c r="B85" s="27" t="s">
        <v>156</v>
      </c>
      <c r="C85" s="22" t="s">
        <v>141</v>
      </c>
      <c r="D85" s="36">
        <v>3500</v>
      </c>
    </row>
    <row r="86" spans="2:4" ht="45" x14ac:dyDescent="0.2">
      <c r="B86" s="26" t="s">
        <v>157</v>
      </c>
      <c r="C86" s="22" t="s">
        <v>120</v>
      </c>
      <c r="D86" s="36">
        <v>2852</v>
      </c>
    </row>
    <row r="87" spans="2:4" ht="45" x14ac:dyDescent="0.2">
      <c r="B87" s="26" t="s">
        <v>203</v>
      </c>
      <c r="C87" s="22" t="s">
        <v>204</v>
      </c>
      <c r="D87" s="36">
        <v>22239.3</v>
      </c>
    </row>
    <row r="88" spans="2:4" ht="90" x14ac:dyDescent="0.2">
      <c r="B88" s="26" t="s">
        <v>213</v>
      </c>
      <c r="C88" s="22" t="s">
        <v>214</v>
      </c>
      <c r="D88" s="36">
        <v>11568.5</v>
      </c>
    </row>
    <row r="89" spans="2:4" ht="45" x14ac:dyDescent="0.2">
      <c r="B89" s="17" t="s">
        <v>218</v>
      </c>
      <c r="C89" s="22" t="s">
        <v>219</v>
      </c>
      <c r="D89" s="36">
        <v>26908</v>
      </c>
    </row>
    <row r="90" spans="2:4" ht="45" x14ac:dyDescent="0.2">
      <c r="B90" s="17" t="s">
        <v>158</v>
      </c>
      <c r="C90" s="22" t="s">
        <v>119</v>
      </c>
      <c r="D90" s="36">
        <v>91911.5</v>
      </c>
    </row>
    <row r="91" spans="2:4" ht="30" x14ac:dyDescent="0.2">
      <c r="B91" s="17" t="s">
        <v>217</v>
      </c>
      <c r="C91" s="22" t="s">
        <v>232</v>
      </c>
      <c r="D91" s="36">
        <f>2898+7108.2</f>
        <v>10006.200000000001</v>
      </c>
    </row>
    <row r="92" spans="2:4" ht="60" x14ac:dyDescent="0.2">
      <c r="B92" s="17" t="s">
        <v>231</v>
      </c>
      <c r="C92" s="22" t="s">
        <v>233</v>
      </c>
      <c r="D92" s="36">
        <v>2964.5</v>
      </c>
    </row>
    <row r="93" spans="2:4" s="31" customFormat="1" ht="210" x14ac:dyDescent="0.2">
      <c r="B93" s="27" t="s">
        <v>159</v>
      </c>
      <c r="C93" s="22" t="s">
        <v>118</v>
      </c>
      <c r="D93" s="36">
        <v>347912.3</v>
      </c>
    </row>
    <row r="94" spans="2:4" ht="225" x14ac:dyDescent="0.2">
      <c r="B94" s="17" t="s">
        <v>160</v>
      </c>
      <c r="C94" s="22" t="s">
        <v>127</v>
      </c>
      <c r="D94" s="36">
        <f>4652.4+38</f>
        <v>4690.3999999999996</v>
      </c>
    </row>
    <row r="95" spans="2:4" ht="180" x14ac:dyDescent="0.2">
      <c r="B95" s="17" t="s">
        <v>161</v>
      </c>
      <c r="C95" s="22" t="s">
        <v>128</v>
      </c>
      <c r="D95" s="36">
        <v>401571.2</v>
      </c>
    </row>
    <row r="96" spans="2:4" ht="195" x14ac:dyDescent="0.2">
      <c r="B96" s="17" t="s">
        <v>162</v>
      </c>
      <c r="C96" s="22" t="s">
        <v>107</v>
      </c>
      <c r="D96" s="36">
        <v>17218.8</v>
      </c>
    </row>
    <row r="97" spans="2:4" s="31" customFormat="1" ht="45" x14ac:dyDescent="0.2">
      <c r="B97" s="27" t="s">
        <v>163</v>
      </c>
      <c r="C97" s="22" t="s">
        <v>125</v>
      </c>
      <c r="D97" s="36">
        <v>6939.3</v>
      </c>
    </row>
    <row r="98" spans="2:4" s="31" customFormat="1" ht="60" x14ac:dyDescent="0.2">
      <c r="B98" s="27" t="s">
        <v>164</v>
      </c>
      <c r="C98" s="22" t="s">
        <v>123</v>
      </c>
      <c r="D98" s="36">
        <f>2844.3-38</f>
        <v>2806.3</v>
      </c>
    </row>
    <row r="99" spans="2:4" s="31" customFormat="1" ht="45" x14ac:dyDescent="0.2">
      <c r="B99" s="27" t="s">
        <v>165</v>
      </c>
      <c r="C99" s="22" t="s">
        <v>124</v>
      </c>
      <c r="D99" s="36">
        <f>1617.3</f>
        <v>1617.3</v>
      </c>
    </row>
    <row r="100" spans="2:4" ht="180" x14ac:dyDescent="0.2">
      <c r="B100" s="17" t="s">
        <v>166</v>
      </c>
      <c r="C100" s="22" t="s">
        <v>132</v>
      </c>
      <c r="D100" s="36">
        <v>482.4</v>
      </c>
    </row>
    <row r="101" spans="2:4" ht="60" x14ac:dyDescent="0.2">
      <c r="B101" s="17" t="s">
        <v>167</v>
      </c>
      <c r="C101" s="22" t="s">
        <v>133</v>
      </c>
      <c r="D101" s="36">
        <v>48</v>
      </c>
    </row>
    <row r="102" spans="2:4" ht="210" x14ac:dyDescent="0.2">
      <c r="B102" s="28" t="s">
        <v>168</v>
      </c>
      <c r="C102" s="29" t="s">
        <v>108</v>
      </c>
      <c r="D102" s="36">
        <v>35331.599999999999</v>
      </c>
    </row>
    <row r="103" spans="2:4" ht="75" x14ac:dyDescent="0.2">
      <c r="B103" s="27" t="s">
        <v>169</v>
      </c>
      <c r="C103" s="22" t="s">
        <v>121</v>
      </c>
      <c r="D103" s="36">
        <v>4752</v>
      </c>
    </row>
    <row r="104" spans="2:4" ht="90" x14ac:dyDescent="0.2">
      <c r="B104" s="27" t="s">
        <v>170</v>
      </c>
      <c r="C104" s="22" t="s">
        <v>122</v>
      </c>
      <c r="D104" s="36">
        <v>958.8</v>
      </c>
    </row>
    <row r="105" spans="2:4" ht="60" x14ac:dyDescent="0.2">
      <c r="B105" s="17" t="s">
        <v>171</v>
      </c>
      <c r="C105" s="22" t="s">
        <v>131</v>
      </c>
      <c r="D105" s="36">
        <v>2254.1</v>
      </c>
    </row>
    <row r="106" spans="2:4" ht="60" x14ac:dyDescent="0.2">
      <c r="B106" s="17" t="s">
        <v>172</v>
      </c>
      <c r="C106" s="22" t="s">
        <v>130</v>
      </c>
      <c r="D106" s="36">
        <v>24321.7</v>
      </c>
    </row>
    <row r="107" spans="2:4" ht="240" x14ac:dyDescent="0.2">
      <c r="B107" s="27" t="s">
        <v>173</v>
      </c>
      <c r="C107" s="22" t="s">
        <v>126</v>
      </c>
      <c r="D107" s="36">
        <v>131331.79999999999</v>
      </c>
    </row>
    <row r="108" spans="2:4" ht="210" x14ac:dyDescent="0.2">
      <c r="B108" s="17" t="s">
        <v>174</v>
      </c>
      <c r="C108" s="22" t="s">
        <v>129</v>
      </c>
      <c r="D108" s="36">
        <v>44561.1</v>
      </c>
    </row>
    <row r="109" spans="2:4" ht="45" x14ac:dyDescent="0.2">
      <c r="B109" s="17" t="s">
        <v>175</v>
      </c>
      <c r="C109" s="22" t="s">
        <v>134</v>
      </c>
      <c r="D109" s="36">
        <v>1275.5</v>
      </c>
    </row>
    <row r="110" spans="2:4" ht="105" x14ac:dyDescent="0.2">
      <c r="B110" s="17" t="s">
        <v>176</v>
      </c>
      <c r="C110" s="22" t="s">
        <v>136</v>
      </c>
      <c r="D110" s="36">
        <v>1091.2</v>
      </c>
    </row>
    <row r="111" spans="2:4" ht="75" x14ac:dyDescent="0.2">
      <c r="B111" s="26" t="s">
        <v>177</v>
      </c>
      <c r="C111" s="22" t="s">
        <v>135</v>
      </c>
      <c r="D111" s="36">
        <v>12003</v>
      </c>
    </row>
    <row r="112" spans="2:4" ht="75" x14ac:dyDescent="0.2">
      <c r="B112" s="17" t="s">
        <v>178</v>
      </c>
      <c r="C112" s="22" t="s">
        <v>109</v>
      </c>
      <c r="D112" s="36">
        <v>37923.5</v>
      </c>
    </row>
    <row r="113" spans="2:4" ht="60" x14ac:dyDescent="0.2">
      <c r="B113" s="26" t="s">
        <v>179</v>
      </c>
      <c r="C113" s="22" t="s">
        <v>137</v>
      </c>
      <c r="D113" s="36">
        <v>3493.6</v>
      </c>
    </row>
    <row r="114" spans="2:4" ht="60" x14ac:dyDescent="0.2">
      <c r="B114" s="26" t="s">
        <v>226</v>
      </c>
      <c r="C114" s="22" t="s">
        <v>227</v>
      </c>
      <c r="D114" s="36">
        <v>68.400000000000006</v>
      </c>
    </row>
    <row r="115" spans="2:4" ht="45" x14ac:dyDescent="0.2">
      <c r="B115" s="26" t="s">
        <v>180</v>
      </c>
      <c r="C115" s="22" t="s">
        <v>106</v>
      </c>
      <c r="D115" s="36">
        <f>2093.1-400</f>
        <v>1693.1</v>
      </c>
    </row>
    <row r="116" spans="2:4" ht="60" x14ac:dyDescent="0.2">
      <c r="B116" s="26" t="s">
        <v>211</v>
      </c>
      <c r="C116" s="22" t="s">
        <v>212</v>
      </c>
      <c r="D116" s="36">
        <v>110450</v>
      </c>
    </row>
    <row r="117" spans="2:4" ht="60" x14ac:dyDescent="0.2">
      <c r="B117" s="26" t="s">
        <v>224</v>
      </c>
      <c r="C117" s="22" t="s">
        <v>225</v>
      </c>
      <c r="D117" s="36">
        <v>1000</v>
      </c>
    </row>
    <row r="118" spans="2:4" ht="45" x14ac:dyDescent="0.2">
      <c r="B118" s="26" t="s">
        <v>222</v>
      </c>
      <c r="C118" s="22" t="s">
        <v>223</v>
      </c>
      <c r="D118" s="36">
        <v>1200</v>
      </c>
    </row>
    <row r="119" spans="2:4" ht="60" x14ac:dyDescent="0.2">
      <c r="B119" s="26" t="s">
        <v>228</v>
      </c>
      <c r="C119" s="22" t="s">
        <v>229</v>
      </c>
      <c r="D119" s="36">
        <v>220</v>
      </c>
    </row>
    <row r="120" spans="2:4" ht="45" x14ac:dyDescent="0.2">
      <c r="B120" s="26" t="s">
        <v>220</v>
      </c>
      <c r="C120" s="22" t="s">
        <v>221</v>
      </c>
      <c r="D120" s="36">
        <v>887</v>
      </c>
    </row>
    <row r="121" spans="2:4" ht="60" x14ac:dyDescent="0.2">
      <c r="B121" s="21" t="s">
        <v>199</v>
      </c>
      <c r="C121" s="22" t="s">
        <v>197</v>
      </c>
      <c r="D121" s="36">
        <v>4391</v>
      </c>
    </row>
    <row r="122" spans="2:4" ht="60" x14ac:dyDescent="0.2">
      <c r="B122" s="21" t="s">
        <v>200</v>
      </c>
      <c r="C122" s="11" t="s">
        <v>198</v>
      </c>
      <c r="D122" s="36">
        <v>4391</v>
      </c>
    </row>
    <row r="123" spans="2:4" ht="30" x14ac:dyDescent="0.2">
      <c r="B123" s="21" t="s">
        <v>201</v>
      </c>
      <c r="C123" s="11" t="s">
        <v>202</v>
      </c>
      <c r="D123" s="36">
        <v>1510</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2019-01-30T12:32:04Z</cp:lastPrinted>
  <dcterms:created xsi:type="dcterms:W3CDTF">2016-11-21T07:13:02Z</dcterms:created>
  <dcterms:modified xsi:type="dcterms:W3CDTF">2019-08-02T05:17:52Z</dcterms:modified>
</cp:coreProperties>
</file>