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fua21\Desktop\Почта_Зверева\Решения сессий\2019 год\10.2019\"/>
    </mc:Choice>
  </mc:AlternateContent>
  <bookViews>
    <workbookView xWindow="0" yWindow="0" windowWidth="19200" windowHeight="10995"/>
  </bookViews>
  <sheets>
    <sheet name="2019" sheetId="1" r:id="rId1"/>
  </sheets>
  <definedNames>
    <definedName name="_xlnm._FilterDatabase" localSheetId="0" hidden="1">'2019'!$B$5:$D$120</definedName>
    <definedName name="_xlnm.Print_Titles" localSheetId="0">'2019'!$8:$9</definedName>
    <definedName name="_xlnm.Print_Area" localSheetId="0">'2019'!$B$1:$D$128</definedName>
  </definedNames>
  <calcPr calcId="152511"/>
</workbook>
</file>

<file path=xl/calcChain.xml><?xml version="1.0" encoding="utf-8"?>
<calcChain xmlns="http://schemas.openxmlformats.org/spreadsheetml/2006/main">
  <c r="D50" i="1" l="1"/>
  <c r="D70" i="1"/>
  <c r="D71" i="1"/>
  <c r="D66" i="1" l="1"/>
  <c r="D65" i="1"/>
  <c r="D64" i="1"/>
  <c r="D63" i="1"/>
  <c r="D62" i="1"/>
  <c r="D29" i="1" l="1"/>
  <c r="D31" i="1"/>
  <c r="D95" i="1" l="1"/>
  <c r="D87" i="1"/>
  <c r="D121" i="1"/>
  <c r="D77" i="1"/>
  <c r="D75" i="1" l="1"/>
  <c r="D80" i="1" l="1"/>
  <c r="D79" i="1"/>
  <c r="D120" i="1" l="1"/>
  <c r="D84" i="1"/>
  <c r="D98" i="1" l="1"/>
  <c r="D103" i="1"/>
  <c r="D102" i="1"/>
  <c r="D81" i="1" l="1"/>
  <c r="D73" i="1" s="1"/>
  <c r="D14" i="1" l="1"/>
  <c r="D60" i="1" l="1"/>
  <c r="D54" i="1"/>
  <c r="D43" i="1"/>
  <c r="D44" i="1"/>
  <c r="D41" i="1"/>
  <c r="D35" i="1"/>
  <c r="D30" i="1"/>
  <c r="D40" i="1"/>
  <c r="D28" i="1" l="1"/>
  <c r="D47" i="1" l="1"/>
  <c r="D23" i="1" l="1"/>
  <c r="D24" i="1"/>
  <c r="D22" i="1" l="1"/>
  <c r="D16" i="1"/>
  <c r="D15" i="1"/>
  <c r="D32" i="1"/>
  <c r="D13" i="1" l="1"/>
  <c r="D12" i="1" l="1"/>
  <c r="D18" i="1"/>
  <c r="D34" i="1"/>
  <c r="D39" i="1"/>
  <c r="D51" i="1"/>
  <c r="D53" i="1"/>
  <c r="D56" i="1"/>
  <c r="D72" i="1" l="1"/>
  <c r="D38" i="1"/>
  <c r="D11" i="1" l="1"/>
  <c r="D10" i="1" s="1"/>
</calcChain>
</file>

<file path=xl/sharedStrings.xml><?xml version="1.0" encoding="utf-8"?>
<sst xmlns="http://schemas.openxmlformats.org/spreadsheetml/2006/main" count="244" uniqueCount="244">
  <si>
    <t>к решению Совета городского округа</t>
  </si>
  <si>
    <t>город Салават Республики Башкортостан</t>
  </si>
  <si>
    <t>(тыс. рублей)</t>
  </si>
  <si>
    <t>Код вида, подвида доходов бюджета</t>
  </si>
  <si>
    <t xml:space="preserve">Наименование </t>
  </si>
  <si>
    <t>100 00000 00 0000 000</t>
  </si>
  <si>
    <t>101 00000 00 0000 000</t>
  </si>
  <si>
    <t>Налоги на прибыль, доходы</t>
  </si>
  <si>
    <t>101 02000 01 0000 110</t>
  </si>
  <si>
    <t>Налог на доходы физических лиц</t>
  </si>
  <si>
    <t>101 02010 01 0000 110</t>
  </si>
  <si>
    <t>Налог на доходы физических лиц с доходов, источником которых является налоговый агент, за исключением доходов, в отношении которых исчисление и уплата налога осуществляются в соответствии со статьями 227, 227.1 и 228 Налогового кодекса Российской Федерации</t>
  </si>
  <si>
    <t>101 02020 01 0000 110</t>
  </si>
  <si>
    <t>Налог на доходы физических лиц с доходов, полученных от осуществления деятельности физическими лицами, зарегистрированными в качестве индивидуальных предпринимателей, нотариусов, занимающихся частной практикой, адвокатов, учредивших адвокатские кабинеты и других лиц, занимающихся частной практикой в соответствии со статьей 227 Налогового кодекса Российской Федерации</t>
  </si>
  <si>
    <t>101 02030 01 0000 110</t>
  </si>
  <si>
    <t>103 02000 01 0000 110</t>
  </si>
  <si>
    <t>Акцизы по подакцизным товарам (продукции), производимым на территории Российской Федерации</t>
  </si>
  <si>
    <t>105 00000 00 0000 110</t>
  </si>
  <si>
    <t>Налоги на совокупный доход</t>
  </si>
  <si>
    <t>105 01011 01 0000 110</t>
  </si>
  <si>
    <t>Налог, взимаемый с налогоплательщиков, выбравших в качестве объекта налогообложения доходы</t>
  </si>
  <si>
    <t>105 01021 01 0000 110</t>
  </si>
  <si>
    <t>Налог, взимаемый с налогоплательщиков, выбравших в качестве объекта налогообложения доходы, уменьшенные на величину расходов</t>
  </si>
  <si>
    <t>105 02010 02 0000 110</t>
  </si>
  <si>
    <t>Единый налог на вмененный доход для отдельных видов деятельности</t>
  </si>
  <si>
    <t>105 03000 01 0000 110</t>
  </si>
  <si>
    <t>Единый сельскохозяйственный налог</t>
  </si>
  <si>
    <t>105 04010 02 0000 110</t>
  </si>
  <si>
    <t>Налог, взимаемый в связи с применением патентной системы налогообложения, зачисляемый в бюджеты городских округов</t>
  </si>
  <si>
    <t>106 00000 04 0000 110</t>
  </si>
  <si>
    <t>Налоги на имущество</t>
  </si>
  <si>
    <t>106 01020 04 0000 110</t>
  </si>
  <si>
    <t>Налог на имущество физических лиц, взимаемый по  ставкам, применяемым к объектам налогообложения, расположенным в границах городских округов</t>
  </si>
  <si>
    <t>107 01000 01 0000 110</t>
  </si>
  <si>
    <t>Налог на добычу полезных ископаемых</t>
  </si>
  <si>
    <t>107 01020 01 0000 110</t>
  </si>
  <si>
    <t>Налог на добычу общераспространенных полезных ископаемых</t>
  </si>
  <si>
    <t>108 00000 01 0000 110</t>
  </si>
  <si>
    <t>Государственная пошлина</t>
  </si>
  <si>
    <t>108 03010 01 0000 110</t>
  </si>
  <si>
    <t>Государственная пошлина по делам, рассматриваемым в судах общей юрисдикции, мировыми судьями (за исключением Верховного Суда Российской Федерации)</t>
  </si>
  <si>
    <t>108 07150 01 0000 110</t>
  </si>
  <si>
    <t>Государственная пошлина за выдачу разрешения на установку рекламной конструкции</t>
  </si>
  <si>
    <t>108 07173 01 0000 110</t>
  </si>
  <si>
    <t>Государственная пошлина за выдачу органом местного самоуправления городского округа специального разрешения на движение по автомобильным дорогам транспортных средств, осуществляющих перевозки опасных, тяжеловесных и (или) крупногабаритных грузов, зачисляемая в  бюджеты городских округов</t>
  </si>
  <si>
    <t>Итого налоговых доходов</t>
  </si>
  <si>
    <t>Доходы от использования имущества, находящегося в государственной и муниципальной собственности</t>
  </si>
  <si>
    <t>111 05012 04 0000 120</t>
  </si>
  <si>
    <t>Доходы, получаемые в виде арендной платы за земельные участки, государственная собственность на которые не разграничена и которые расположены в границах городских округов, а также средства от продажи права на заключение договоров аренды указанных земельных участков</t>
  </si>
  <si>
    <t>111 05024 04 0000 120</t>
  </si>
  <si>
    <t>Доходы, получаемые в виде арендной платы, а также средства от продажи права на заключение договоров аренды за земли, находящиеся в собственности городских округов (за исключением земельных участков муниципальных бюджетных и автономных учреждений)</t>
  </si>
  <si>
    <t>111 05034 04 0000 120</t>
  </si>
  <si>
    <t>Доходы от сдачи в аренду имущества, находящегося в оперативном управлении органов управления городских округов и созданных ими учреждений (за исключением имущества муниципальных бюджетных и автономных учреждений)</t>
  </si>
  <si>
    <t>111 05074 04 0000 120</t>
  </si>
  <si>
    <t>Доходы от сдачи в аренду имущества, составляющего казну городских округов (за исключением земельных участков)</t>
  </si>
  <si>
    <t>111 07014 04 0000 120</t>
  </si>
  <si>
    <t>Доходы от перечисления части прибыли, остающейся после уплаты налогов и иных обязательных платежей муниципальных унитарных предприятий, созданных городскими округами</t>
  </si>
  <si>
    <t>111 09034 04 0000 120</t>
  </si>
  <si>
    <t>Доходы от эксплуатации и использования имущества автомобильных дорог, находящихся в собственности городских округов</t>
  </si>
  <si>
    <t>111 09044 04 0000 120</t>
  </si>
  <si>
    <t>Прочие поступления от использования имущества, находящегося в собственности городских округов (за исключением имущества муниципальных бюджетных и автономных учреждений, а также имущества муниципальных унитарных предприятий, в том числе казенных)</t>
  </si>
  <si>
    <t>Платежи при пользовании природными ресурсами</t>
  </si>
  <si>
    <t>112 01010 01 0000 120</t>
  </si>
  <si>
    <t>Плата за выбросы загрязняющих веществ в атмосферный воздух стационарными объектами</t>
  </si>
  <si>
    <t>112 01030 01 0000 120</t>
  </si>
  <si>
    <t>Плата за выбросы загрязняющих веществ в водные объекты</t>
  </si>
  <si>
    <t>112 01040 01 0000 120</t>
  </si>
  <si>
    <t>Плата за размещение отходов производства и потребления</t>
  </si>
  <si>
    <t>113 00000 04 0000 130</t>
  </si>
  <si>
    <t>Доходы от оказания платных услуг (работ) и компенсации затрат государства</t>
  </si>
  <si>
    <t>113 01994 04 0000 130</t>
  </si>
  <si>
    <t>Прочие доходы от оказания платных услуг (работ) получателями средств  бюджетов городских округов</t>
  </si>
  <si>
    <t>114 00000 04 0000 000</t>
  </si>
  <si>
    <t>Доходы от продажи  материальных и нематериальных активов</t>
  </si>
  <si>
    <t>114 02043 04 0000 410</t>
  </si>
  <si>
    <t>Доходы от реализации иного имущества, находящегося в собственности городских округов (за исключением имущества муниципальных бюджетных и автономных учреждений, а также имущества муниципальных унитарных предприятий, в том числе казенных) в части реализации основных средств по указанному имуществу</t>
  </si>
  <si>
    <t>114 06012 04 0000 430</t>
  </si>
  <si>
    <t>Доходы от продажи земельных участков, государственная собственность на которые не разграничена и которые расположены в границах городских округов</t>
  </si>
  <si>
    <t xml:space="preserve">116 00000 00 0000 140 </t>
  </si>
  <si>
    <t>Штрафы, санкции, возмещение ущерба</t>
  </si>
  <si>
    <t>116 03010 01 0000 140</t>
  </si>
  <si>
    <t xml:space="preserve">Денежные взыскания (штрафы) за нарушение законодательства о налогах и сборах, предусмотренные статьями 116, 118, 1191, пунктами 1 и 2 статьи 120, статьями 125, 126, 128, 129, 129.1, 132, 133, 134, 135, 135.1 Налогового кодекса Российской Федерации </t>
  </si>
  <si>
    <t>116 03030 01 0000 140</t>
  </si>
  <si>
    <t>Денежные взыскания (штрафы) за административные правонарушения в области налогов и сборов, предусмотренные Кодексом Российской Федерации об административных правонарушениях</t>
  </si>
  <si>
    <t>116 06000 01 0000 140</t>
  </si>
  <si>
    <t>Денежные взыскания (штрафы) за нарушение  законодательства о применении контрольно-кассовой техники при осуществлении наличных денежных расчетов и (или) расчетов с использованием платежных карт</t>
  </si>
  <si>
    <t>116 08010 01 0000 140</t>
  </si>
  <si>
    <t>Денежные взыскания (штрафы) за административные правонарушения в области государственного регулирования производства и оборота этилового спирта, алкогольной, спиртосодержащей продукции</t>
  </si>
  <si>
    <t>116 25050 01 0000 140</t>
  </si>
  <si>
    <t>Денежные взыскания (штрафы) за нарушение законодательства в области охраны окружающей среды</t>
  </si>
  <si>
    <t>116 25060 01 0000 140</t>
  </si>
  <si>
    <t>Денежные взыскания (штрафы) за нарушение земельного законодательства</t>
  </si>
  <si>
    <t>116 28000 01 0000 140</t>
  </si>
  <si>
    <t>Денежные взыскания (штрафы) за нарушение законодательства в области обеспечения санитарно-эпидемиологического благополучия человека и законодательства в сфере защиты прав потребителей</t>
  </si>
  <si>
    <t>116 30013 01 0000 140</t>
  </si>
  <si>
    <t>Денежные взыскания (штрафы) за нарушение правил перевозки крупногабаритных и тяжеловесных грузов по автомобильным дорогам общего пользования местного значения городских округов</t>
  </si>
  <si>
    <t>116 30030 01 0000 140</t>
  </si>
  <si>
    <t>Прочие денежные взыскания (штрафы) за правонарушения в области дорожного движения</t>
  </si>
  <si>
    <t>116 43000 01 0000 140</t>
  </si>
  <si>
    <t>Денежные взыскания (штрафы) за нарушение законодательства Российской Федерации об административных правонарушениях, предусмотренные статьей 20.25 Кодекса Российской Федерации об административных правонарушениях</t>
  </si>
  <si>
    <t>116 90040 04 0000 140</t>
  </si>
  <si>
    <t>Прочие поступления от денежных взысканий (штрафов) и иных сумм в возмещение ущерба, зачисляемые в бюджеты городских округов</t>
  </si>
  <si>
    <t>Итого неналоговых доходов</t>
  </si>
  <si>
    <t>БЕЗВОЗМЕЗДНЫЕ ПОСТУПЛЕНИЯ</t>
  </si>
  <si>
    <t>Дотации бюджетам городских округов на выравнивание бюджетной обеспеченности</t>
  </si>
  <si>
    <t>Дотации бюджетам городских округов на поддержку мер по обеспечению сбалансированности бюджетов</t>
  </si>
  <si>
    <t>Субвенции бюджетам городских округов на выплату единовременного пособия при всех формах устройства детей, лишенных родительского попечения, в семью</t>
  </si>
  <si>
    <t>Субвенции бюджетам городских округов на обеспечение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 общедоступного и бесплатного дошкольного, начального общего, основного общего, среднего общего образования в муниципальных общеобразовательных организациях, обеспечение дополнительного образования детей в муниципальных общеобразовательных организациях (за исключением расходов на содержание зданий и оплату коммунальных услуг) в части расходов на приобретение учебников и учебных пособий, средств обучения, игр, игрушек муниципальных общеобразовательных организаций</t>
  </si>
  <si>
    <t>Субвенции бюджетам городских округов на осуществление государственных полномочий по социальной поддержке детей-сирот и детей, оставшихся без попечения родителей (за исключением детей, обучающихся в федеральных образовательных организациях), кроме полномочий по содержанию детей-сирот и детей, оставшихся без попечения родителей, в государственных образовательных организациях и медицинских организациях государственной системы здравоохранения для детей-сирот и детей, оставшихся без попечения родителей, в части ежемесячного пособия на содержание детей, переданных на воспитание в приемную и патронатную семью, вознаграждения, причитающегося приемным и патронатным родителям, пособий на содержание детей, переданных под опеку и попечительство</t>
  </si>
  <si>
    <t>Субвенции бюджетам городских округов на компенсацию части платы, взимаемой с родителей (законных представителей) за присмотр и уход за детьми, посещающими образовательные организации, реализующие образовательные программы дошкольного образования</t>
  </si>
  <si>
    <t>Субсидии бюджетам городских округов на поддержку государственных программ субъектов Российской Федерации и муниципальных программ формирования современной городской среды</t>
  </si>
  <si>
    <t>Поступления доходов в бюджет городского округа</t>
  </si>
  <si>
    <t>101 02040 01 0000 110</t>
  </si>
  <si>
    <t>Налог на доходы физических лиц в виде фиксированных авансовых платежей с доходов, полученных физическими лицами, являющимися иностранными гражданами, осуществляющими трудовую деятельность по найму у физических лиц на основании патента в соответствии со статьей 227.1 Налогового кодекса Российской Федерации</t>
  </si>
  <si>
    <t>Субсидии бюджетам городских округов на софинансирование расходов по обеспечению питанием обучающихся с ограниченными возможностями здоровья в муниципальных организациях, осуществляющих образовательную деятельность</t>
  </si>
  <si>
    <t>Налог на имущество организаций</t>
  </si>
  <si>
    <t>111 00000 04 0000 120</t>
  </si>
  <si>
    <t>112 01000 01 0000 120</t>
  </si>
  <si>
    <t>Субвенции бюджетам городских округов на обеспечение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 общедоступного и бесплатного дошкольного, начального общего, основного общего, среднего общего образования в муниципальных общеобразовательных организациях, обеспечение дополнительного образования детей в муниципальных общеобразовательных организациях (за исключением расходов на содержание зданий и оплату коммунальных услуг) в части расходов на оплату труда педагогических работников муниципальных дошкольных образовательных организаций и муниципальных общеобразовательных организаций, предоставляющих дошкольное образование</t>
  </si>
  <si>
    <t>Субсидии бюджетам городских округов на реализацию проектов по благоустройству дворовых территорий, основанных на местных инициативах</t>
  </si>
  <si>
    <t>Субсидии бюджетам городских округов на предоставление социальных выплат молодым семьям при рождении (усыновлении) ребенка (детей)</t>
  </si>
  <si>
    <t>Субвенции бюджетам городских округов на осуществление государственных полномочий по социальной поддержке учащихся муниципальных общеобразовательных организаций из многодетных малоимущих семей по обеспечению бесплатным питанием</t>
  </si>
  <si>
    <t>Субвенции бюджетам городских округов на осуществление государственных полномочий по социальной поддержке учащихся муниципальных общеобразовательных организаций из многодетных малоимущих семей по обеспечению школьной формой либо заменяющим ее комплектом детской одежды для посещения школьных занятий</t>
  </si>
  <si>
    <t>Субвенции бюджетам городских округов на осуществление государственных полномочий по образованию и обеспечению в пределах муниципального образования деятельности комиссий по делам несовершеннолетних и защите их прав</t>
  </si>
  <si>
    <t>Субвенции бюджетам городских округов на осуществление государственных полномочий по созданию и обеспечению деятельности административных комиссий</t>
  </si>
  <si>
    <t>Субвенции бюджетам городских округов на осуществление государственных полномочий по организации и осуществлению деятельности по опеке и попечительству</t>
  </si>
  <si>
    <t>Субвенции бюджетам городских округов на обеспечение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 общедоступного и бесплатного дошкольного, начального общего, основного общего, среднего общего образования в муниципальных общеобразовательных организациях, обеспечение дополнительного образования детей в муниципальных общеобразовательных организациях (за исключением расходов на содержание зданий и оплату коммунальных услуг) в части расходов на оплату труда административно-управленческого и вспомогательного персонала муниципальных дошкольных образовательных организаций и муниципальных общеобразовательных организаций, предоставляющих дошкольное образование, участвующего в реализации общеобразовательных программ</t>
  </si>
  <si>
    <t>Субвенции бюджетам городских округов на обеспечение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 общедоступного и бесплатного дошкольного, начального общего, основного общего, среднего общего образования в муниципальных общеобразовательных организациях, обеспечение дополнительного образования детей в муниципальных общеобразовательных организациях  (за исключением расходов на содержание зданий и оплату коммунальных услуг) в части расходов на приобретение учебников и учебных пособий, средств обучения, игр, игрушек муниципальных дошкольных образовательных организаций и муниципальных общеобразовательных организаций, предоставляющих дошкольное образование</t>
  </si>
  <si>
    <t>Субвенции бюджетам городских округов на обеспечение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 общедоступного и бесплатного дошкольного, начального общего, основного общего, среднего общего образования в муниципальных общеобразовательных организациях, обеспечение дополнительного образования детей в муниципальных общеобразовательных организациях (за исключением расходов на содержание зданий и оплату коммунальных услуг) в части расходов на оплату труда педагогических работников муниципальных общеобразовательных организаций</t>
  </si>
  <si>
    <t>Субвенции бюджетам городских округов на обеспечение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 общедоступного и бесплатного дошкольного, начального общего, основного общего, среднего общего образования в муниципальных общеобразовательных организациях, обеспечение дополнительного образования детей в муниципальных общеобразовательных организациях (за исключением расходов на содержание зданий и оплату коммунальных услуг) в части расходов на оплату труда административно-управленческого и вспомогательного персонала муниципальных общеобразовательных организаций, участвующего в реализации общеобразовательных программ</t>
  </si>
  <si>
    <t>Субвенции бюджетам городских округов на осуществление государственных полномочий по организации и обеспечению отдыха и оздоровления детей (за исключением организации отдыха детей в каникулярное время)</t>
  </si>
  <si>
    <t>Субвенции бюджетам городских округов на осуществление государственных полномочий по организации отдыха и оздоровления детей-сирот и детей, оставшихся без попечения родителей</t>
  </si>
  <si>
    <t>Субвенции бюджетам городских округов на обеспечение бесплатным  проездом детей-сирот и детей, оставшихся без попечения родителей, лиц из числа детей-сирот и детей, оставшихся без попечения родителей, лиц, потерявших в период обучения обоих родителей или единственного родителя, обучающихся по очной форме обучения по основным профессиональным образовательным программам и (или) по программам профессиональной подготовки по профессиям рабочих, должностям служащих за счет средств бюджета Республики Башкортостан или местных бюджетов, на городском, пригородном транспорте, в сельской местности на внутрирайонном транспорте (кроме такси)</t>
  </si>
  <si>
    <t>Субвенции бюджетам городских округов на осуществление государственных полномочий по организации проведения мероприятий по обустройству, содержанию, строительству и консервации скотомогильников (биотермических ям)</t>
  </si>
  <si>
    <t>Субвенции бюджетам городских округов на осуществление государственных полномочий по организации проведения мероприятий по отлову и содержанию безнадзорных животных</t>
  </si>
  <si>
    <t>Субвенции бюджетам городских округов на осуществление государственных полномочий по обеспечению детей-сирот и детей, оставшихся без попечения родителей, лиц из числа детей-сирот и детей, оставшихся без попечения родителей, жилыми помещениями</t>
  </si>
  <si>
    <t>Субвенции бюджетам городских округов на осуществление государственных полномочий по обеспечению жилыми помещениями инвалидов и семей, имеющих детей-инвалидов, нуждающихся в жилых помещениях, предоставляемых по договорам социального найма, вставших на учет после 1 января 2005 года и страдающих тяжелыми формами хронических заболеваний</t>
  </si>
  <si>
    <t>Субвенции бюджетам городских округов на предоставление жилых помещений детям-сиротам и детям, оставшихся без попечения родителей, лицам из их числа по договорам найма специализированных жилых помещений</t>
  </si>
  <si>
    <t>106 02010 02 0000 110</t>
  </si>
  <si>
    <t>200 00000 00 0000 000</t>
  </si>
  <si>
    <t>Субсидии бюджетам городских округов на финансовое обеспечение отдельных полномочий</t>
  </si>
  <si>
    <t>Субсидии бюджетам городских округов на создание и обеспечение текущего финансирования деятельности бизнес-инкубаторов</t>
  </si>
  <si>
    <t>106 06042 04 0000 110</t>
  </si>
  <si>
    <t>Земельный налог с физических лиц, обладающих земельным участком, расположенным в границах городских округов</t>
  </si>
  <si>
    <t>116 08020 01 0000 140</t>
  </si>
  <si>
    <t>Денежные взыскания (штрафы) за административные правонарушения в области государственного регулирования производства и оборота табачной продукции</t>
  </si>
  <si>
    <t>116 51020 02 0000 140</t>
  </si>
  <si>
    <t>Денежные взыскания (штрафы), установленные законами субъектов Российской Федерации за несоблюдение муниципальных правовых актов, зачисляемые в бюджеты городских округов</t>
  </si>
  <si>
    <t>202 15001 04 0000 150</t>
  </si>
  <si>
    <t>202 15002 04 0000 150</t>
  </si>
  <si>
    <t>202 20216 04 7216 150</t>
  </si>
  <si>
    <t>202 25555 04 0000 150</t>
  </si>
  <si>
    <t>202 29998 04 0000 150</t>
  </si>
  <si>
    <t>202 29999 04 7204 150</t>
  </si>
  <si>
    <t>202 29999 04 7205 150</t>
  </si>
  <si>
    <t>202 29999 04 7208 150</t>
  </si>
  <si>
    <t>202 29999 04 7212 150</t>
  </si>
  <si>
    <t>202 29999 04 7221 150</t>
  </si>
  <si>
    <t>202 29999 04 7248 150</t>
  </si>
  <si>
    <t>202 30024 04 7302 150</t>
  </si>
  <si>
    <t>202 30024 04 7303 150</t>
  </si>
  <si>
    <t>202 30024 04 7304 150</t>
  </si>
  <si>
    <t>202 30024 04 7305 150</t>
  </si>
  <si>
    <t>202 30024 04 7306 150</t>
  </si>
  <si>
    <t>202 30024 04 7308 150</t>
  </si>
  <si>
    <t>202 30024 04 7309 150</t>
  </si>
  <si>
    <t>202 30024 04 7310 150</t>
  </si>
  <si>
    <t>202 30024 04 7314 150</t>
  </si>
  <si>
    <t>202 30024 04 7315 150</t>
  </si>
  <si>
    <t xml:space="preserve">202 30024 04 7316 150  </t>
  </si>
  <si>
    <t xml:space="preserve">202 30024 04 7317 150  </t>
  </si>
  <si>
    <t>202 30024 04 7318 150</t>
  </si>
  <si>
    <t>202 30024 04 7319 150</t>
  </si>
  <si>
    <t>202 30024 04 7330 150</t>
  </si>
  <si>
    <t>202 30024 04 7331 150</t>
  </si>
  <si>
    <t>202 30024 04 7334 150</t>
  </si>
  <si>
    <t>202 30024 04 7335 150</t>
  </si>
  <si>
    <t>202 30024 04 7336 150</t>
  </si>
  <si>
    <t>202 30029 04 0000 150</t>
  </si>
  <si>
    <t>202 35082 04 0000 150</t>
  </si>
  <si>
    <t>202 35260 04 0000 150</t>
  </si>
  <si>
    <t>202 25497 04 0000 150</t>
  </si>
  <si>
    <t>Субсидии бюджетам городских округов на реализацию мероприятий по обеспечению жильем молодых семей</t>
  </si>
  <si>
    <t>202 25511 04 0000 150</t>
  </si>
  <si>
    <t xml:space="preserve"> город Салават Республики Башкортостан на 2019 год</t>
  </si>
  <si>
    <t>Сумма</t>
  </si>
  <si>
    <t>Субсидии бюджетам городских округов на софинансирование расходов муниципальных образований, возникающих при поэтапном доведении средней заработной платы работников муниципальных учреждений культуры до средней заработной платы в Республике Башкортостан</t>
  </si>
  <si>
    <t>Субсидии бюджетам городских округов на софинансирование расходов муниципальных образований, возникающих при поэтапном доведении средней заработной платы педагогических работников муниципальных учреждений дополнительного образования до средней заработной платы учителей в Республике Башкортостан</t>
  </si>
  <si>
    <t>НАЛОГОВЫЕ И НЕНАЛОГОВЫЕ ДОХОДЫ</t>
  </si>
  <si>
    <t>ВСЕГО</t>
  </si>
  <si>
    <t>Налог на доходы физических лиц с доходов,  полученных физическими лицами в соответствии со статьей 228 Налогового кодекса Российской Федерации</t>
  </si>
  <si>
    <t>103 02231 01 0000 110</t>
  </si>
  <si>
    <t>Доходы от уплаты акцизов на дизельное топливо,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(по нормативам, установленным Федеральным законом о федеральном бюджете в целях формирования дорожных фондов субъектов Российской Федерации)</t>
  </si>
  <si>
    <t>103 02241 01 0000 110</t>
  </si>
  <si>
    <t>Доходы от уплаты акцизов на моторные масла для дизельных и (или) карбюраторных (инжекторных) двигателей,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(по нормативам, установленным Федеральным законом о федеральном бюджете в целях формирования дорожных фондов субъектов Российской Федерации)</t>
  </si>
  <si>
    <t>103 02251 01 0000 110</t>
  </si>
  <si>
    <t>Доходы от уплаты акцизов на автомобильный бензин,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(по нормативам, установленным Федеральным законом о федеральном бюджете в целях формирования дорожных фондов субъектов Российской Федерации)</t>
  </si>
  <si>
    <t>Поступления в бюджеты городских округов от физических лиц на финансовое обеспечение реализации проектов развития общественной инфраструктуры, основанных на местных инициативах</t>
  </si>
  <si>
    <t>Поступления в бюджеты городских округов от юридических лиц на финансовое обеспечение реализации проектов развития общественной инфраструктуры, основанных на местных инициативах</t>
  </si>
  <si>
    <t>207 04050 04 6240 150</t>
  </si>
  <si>
    <t>207 04050 04 6340 150</t>
  </si>
  <si>
    <t>218 04010 04 0000 150</t>
  </si>
  <si>
    <t>Доходы бюджетов городских округов от возврата бюджетными учреждениями остатков субсидий прошлых лет</t>
  </si>
  <si>
    <t>202 29999 04 7231 150</t>
  </si>
  <si>
    <t>Субсидии бюджетам городских округов на мероприятия по модернизации систем наружного освещения населенных пунктов Республики Башкортостан</t>
  </si>
  <si>
    <t>202 20077 04 7240 150</t>
  </si>
  <si>
    <t>Субсидии бюджетам городских округов на софинансирование капитальных вложений в объекты муниципальной собственности</t>
  </si>
  <si>
    <t>Субсидии бюджетам городских округов на проведение комплексных кадастровых работ</t>
  </si>
  <si>
    <t>202 25027 04 0000 150</t>
  </si>
  <si>
    <t>Субсидии бюджетам городских округов на реализацию мероприятий государственной программы Российской Федерации «Доступная среда»</t>
  </si>
  <si>
    <t>202 4539304 0000 150</t>
  </si>
  <si>
    <t>Межбюджетные трансферты, передаваемые бюджетам городских округов на финансовое обеспечение дорожной деятельности в рамках реализации национального проекта «Безопасные и качественные автомобильные дороги»</t>
  </si>
  <si>
    <t>202 29999 04 7235 150</t>
  </si>
  <si>
    <t>Субсидии бюджетам городских округов на обеспечение устойчивого функционирования коммунальных организаций, поставляющих коммунальные ресурсы для предоставления коммунальных услуг населению по тарифам, не обеспечивающим возмещение издержек, и подготовка объектов коммунального хозяйства к работе в осенне-зимний период</t>
  </si>
  <si>
    <t>202 25210 04 0000 150</t>
  </si>
  <si>
    <t>Субсидии бюджетам городских округов на внедрение целевой модели цифровой образовательной среды в общеобразовательных организациях и профессиональных образовательных организациях</t>
  </si>
  <si>
    <t>202 29999 04 7252 150</t>
  </si>
  <si>
    <t>202 29999 04 7247 150</t>
  </si>
  <si>
    <t>Субсидии бюджетам городских округов на проекты развития общественной инфраструктуры, основанные на местных инициативах</t>
  </si>
  <si>
    <t>202 49999 04 7411 150</t>
  </si>
  <si>
    <t>Прочие межбюджетные трансферты, передаваемые бюджетам городских округов на проведение мероприятий в области культуры и искусства</t>
  </si>
  <si>
    <t>202 49999 04 7405 150</t>
  </si>
  <si>
    <t>Прочие межбюджетные трансферты, передаваемые бюджетам городских округов на премирование победителей республиканского конкурса «Лучший многоквартирный дом»</t>
  </si>
  <si>
    <t>202 49999 04 7216 150</t>
  </si>
  <si>
    <t>Прочие межбюджетные трансферты, передаваемые бюджетам городских округов на содержание, ремонт, капитальный ремонт, строительство и реконструкция автомобильных дорог общего пользования местного значения</t>
  </si>
  <si>
    <t>202 35120 04 0000 150</t>
  </si>
  <si>
    <t>Субвенции бюджетам городских округов на осуществление полномочий по составлению (изменению) списков кандидатов в присяжные заседатели федеральных судов общей юрисдикции в Российской Федерации</t>
  </si>
  <si>
    <t>202 49999 04 7408 150</t>
  </si>
  <si>
    <t>Прочие межбюджетные трансферты, передаваемые бюджетам городских округов на премирование муниципальных образований Республики Башкортостан по итогам конкурса «Лучшее муниципальное образование Республики Башкортостан»</t>
  </si>
  <si>
    <t>Субсидии бюджетам городских округов на осуществление дорожной деятельности в отношении автомобильных дорог общего пользования, а также капитального ремонта и ремонта дворовых территорий многоквартирных домов, проездов к дворовым территориям многоквартирных домов населенных пунктов</t>
  </si>
  <si>
    <t>Прочие субсидии бюджетам городских округов на реализацию мероприятий по развитию образовательных организациях</t>
  </si>
  <si>
    <t>Прочие субсидии бюджетам городских округов на обеспечение уровня финансирования организаций, осуществляющих спортивную подготовку по базовым видам спорта в соответствии с требованиями федеральных стандартов спортивной подготовки</t>
  </si>
  <si>
    <t>202 25519 04 0000 150</t>
  </si>
  <si>
    <t>Субсидия бюджетам городских округов на поддержку отрасли культуры</t>
  </si>
  <si>
    <t>202 30024 04 7337 150</t>
  </si>
  <si>
    <t>Субвенции бюджетам городских округов на социальную поддержка учащихся муниципальных общеобразовательных организаций из многодетных малоимущих семей по предоставлению набора школьно-письменных принадлежностей первоклассникам</t>
  </si>
  <si>
    <t>202 29999 04 7249 150</t>
  </si>
  <si>
    <t>Субсидии бюджетам городских округов на поддержка мероприятий муниципальных программ развития субъектов малого и среднего предпринимательства</t>
  </si>
  <si>
    <t>202 29999 04 7280 150</t>
  </si>
  <si>
    <t>Приложение № 2</t>
  </si>
  <si>
    <t>116 32000 04 0000 140</t>
  </si>
  <si>
    <t>Денежные взыскания, налагаемые в возмещение ущерба, причиненного в результате незаконного или нецелевого использования бюджетных средств (в части бюджетов городских округов)</t>
  </si>
  <si>
    <t>116 46000 04 0000 140</t>
  </si>
  <si>
    <t>Поступления сумм в возмещение ущерба в связи с нарушением исполнителем (подрядчиком) условий государственных контрактов или иных договоров, финансируемых за счет средств муниципальных дорожных фондов городских округов, либо в связи с уклонением от заключения таких контрактов или иных договоров</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</si>
</sst>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43" formatCode="_-* #,##0.00\ _₽_-;\-* #,##0.00\ _₽_-;_-* &quot;-&quot;??\ _₽_-;_-@_-"/>
    <numFmt numFmtId="164" formatCode="_-* #,##0.0\ _₽_-;\-* #,##0.0\ _₽_-;_-* &quot;-&quot;?\ _₽_-;_-@_-"/>
    <numFmt numFmtId="165" formatCode="#,##0.0_ ;\-#,##0.0\ "/>
  </numFmts>
  <fonts count="6" x14ac:knownFonts="1">
    <font>
      <sz val="10"/>
      <name val="Arial"/>
      <family val="2"/>
      <charset val="204"/>
    </font>
    <font>
      <sz val="10"/>
      <name val="Arial"/>
      <family val="2"/>
      <charset val="204"/>
    </font>
    <font>
      <sz val="11"/>
      <name val="Times New Roman"/>
      <family val="1"/>
      <charset val="204"/>
    </font>
    <font>
      <b/>
      <sz val="11"/>
      <name val="Times New Roman"/>
      <family val="1"/>
      <charset val="204"/>
    </font>
    <font>
      <i/>
      <sz val="11"/>
      <name val="Times New Roman"/>
      <family val="1"/>
      <charset val="204"/>
    </font>
    <font>
      <sz val="11"/>
      <color rgb="FFFF0000"/>
      <name val="Times New Roman"/>
      <family val="1"/>
      <charset val="204"/>
    </font>
  </fonts>
  <fills count="4">
    <fill>
      <patternFill patternType="none"/>
    </fill>
    <fill>
      <patternFill patternType="gray125"/>
    </fill>
    <fill>
      <patternFill patternType="solid">
        <fgColor theme="0"/>
        <bgColor indexed="64"/>
      </patternFill>
    </fill>
    <fill>
      <patternFill patternType="solid">
        <fgColor indexed="9"/>
        <bgColor indexed="64"/>
      </patternFill>
    </fill>
  </fills>
  <borders count="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s>
  <cellStyleXfs count="2">
    <xf numFmtId="0" fontId="0" fillId="0" borderId="0"/>
    <xf numFmtId="43" fontId="1" fillId="0" borderId="0" applyFont="0" applyFill="0" applyBorder="0" applyAlignment="0" applyProtection="0"/>
  </cellStyleXfs>
  <cellXfs count="41">
    <xf numFmtId="0" fontId="0" fillId="0" borderId="0" xfId="0"/>
    <xf numFmtId="0" fontId="2" fillId="0" borderId="0" xfId="0" applyFont="1" applyAlignment="1">
      <alignment vertical="center"/>
    </xf>
    <xf numFmtId="0" fontId="2" fillId="0" borderId="0" xfId="0" applyFont="1" applyAlignment="1">
      <alignment horizontal="right" vertical="center" wrapText="1"/>
    </xf>
    <xf numFmtId="0" fontId="2" fillId="0" borderId="0" xfId="0" applyFont="1" applyAlignment="1">
      <alignment horizontal="right" vertical="center"/>
    </xf>
    <xf numFmtId="0" fontId="3" fillId="0" borderId="0" xfId="0" applyFont="1" applyAlignment="1">
      <alignment vertical="center"/>
    </xf>
    <xf numFmtId="0" fontId="3" fillId="0" borderId="1" xfId="0" applyFont="1" applyBorder="1" applyAlignment="1">
      <alignment horizontal="center" vertical="center" wrapText="1"/>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1" xfId="0" applyFont="1" applyBorder="1" applyAlignment="1">
      <alignment horizontal="left" vertical="center" wrapText="1"/>
    </xf>
    <xf numFmtId="0" fontId="3" fillId="0" borderId="1" xfId="0" applyFont="1" applyBorder="1" applyAlignment="1">
      <alignment vertical="center" wrapText="1"/>
    </xf>
    <xf numFmtId="0" fontId="2" fillId="0" borderId="1" xfId="0" applyFont="1" applyBorder="1" applyAlignment="1">
      <alignment horizontal="left" vertical="center"/>
    </xf>
    <xf numFmtId="0" fontId="2" fillId="0" borderId="1" xfId="0" applyFont="1" applyBorder="1" applyAlignment="1">
      <alignment vertical="center" wrapText="1"/>
    </xf>
    <xf numFmtId="0" fontId="2" fillId="0" borderId="1" xfId="0" applyFont="1" applyBorder="1" applyAlignment="1">
      <alignment horizontal="left" vertical="center" wrapText="1"/>
    </xf>
    <xf numFmtId="0" fontId="2" fillId="0" borderId="1" xfId="0" applyNumberFormat="1" applyFont="1" applyBorder="1" applyAlignment="1">
      <alignment horizontal="left" vertical="top" wrapText="1"/>
    </xf>
    <xf numFmtId="0" fontId="2" fillId="0" borderId="1" xfId="0" applyFont="1" applyBorder="1" applyAlignment="1">
      <alignment horizontal="left" vertical="top" wrapText="1"/>
    </xf>
    <xf numFmtId="0" fontId="2" fillId="3" borderId="1" xfId="0" applyNumberFormat="1" applyFont="1" applyFill="1" applyBorder="1" applyAlignment="1" applyProtection="1">
      <alignment horizontal="left" vertical="top" wrapText="1"/>
      <protection locked="0"/>
    </xf>
    <xf numFmtId="0" fontId="2" fillId="0" borderId="1" xfId="0" applyFont="1" applyFill="1" applyBorder="1" applyAlignment="1">
      <alignment horizontal="left" vertical="top" wrapText="1"/>
    </xf>
    <xf numFmtId="0" fontId="2" fillId="2" borderId="1" xfId="0" applyFont="1" applyFill="1" applyBorder="1" applyAlignment="1">
      <alignment horizontal="left" vertical="center" wrapText="1"/>
    </xf>
    <xf numFmtId="49" fontId="2" fillId="0" borderId="1" xfId="0" applyNumberFormat="1" applyFont="1" applyBorder="1" applyAlignment="1">
      <alignment horizontal="left" vertical="center" wrapText="1"/>
    </xf>
    <xf numFmtId="0" fontId="4" fillId="0" borderId="1" xfId="0" applyFont="1" applyBorder="1" applyAlignment="1">
      <alignment horizontal="left" vertical="center" wrapText="1"/>
    </xf>
    <xf numFmtId="49" fontId="2" fillId="0" borderId="1" xfId="0" applyNumberFormat="1" applyFont="1" applyFill="1" applyBorder="1" applyAlignment="1">
      <alignment horizontal="left" vertical="center" wrapText="1"/>
    </xf>
    <xf numFmtId="0" fontId="2" fillId="2" borderId="1" xfId="0" applyFont="1" applyFill="1" applyBorder="1" applyAlignment="1">
      <alignment horizontal="left" vertical="center"/>
    </xf>
    <xf numFmtId="0" fontId="2" fillId="2" borderId="1" xfId="0" applyFont="1" applyFill="1" applyBorder="1" applyAlignment="1">
      <alignment horizontal="left" vertical="top" wrapText="1"/>
    </xf>
    <xf numFmtId="0" fontId="2" fillId="2" borderId="0" xfId="0" applyFont="1" applyFill="1" applyAlignment="1">
      <alignment vertical="center"/>
    </xf>
    <xf numFmtId="0" fontId="2" fillId="0" borderId="2" xfId="0" applyFont="1" applyBorder="1" applyAlignment="1">
      <alignment horizontal="left" vertical="center" wrapText="1"/>
    </xf>
    <xf numFmtId="0" fontId="2" fillId="0" borderId="2" xfId="0" applyFont="1" applyBorder="1" applyAlignment="1">
      <alignment horizontal="left" vertical="top" wrapText="1"/>
    </xf>
    <xf numFmtId="49" fontId="2" fillId="2" borderId="1" xfId="0" applyNumberFormat="1" applyFont="1" applyFill="1" applyBorder="1" applyAlignment="1">
      <alignment vertical="center" wrapText="1"/>
    </xf>
    <xf numFmtId="3" fontId="2" fillId="2" borderId="1" xfId="0" applyNumberFormat="1" applyFont="1" applyFill="1" applyBorder="1" applyAlignment="1">
      <alignment horizontal="left" vertical="center" wrapText="1"/>
    </xf>
    <xf numFmtId="49" fontId="2" fillId="2" borderId="1" xfId="0" applyNumberFormat="1" applyFont="1" applyFill="1" applyBorder="1" applyAlignment="1">
      <alignment horizontal="left" vertical="center" wrapText="1"/>
    </xf>
    <xf numFmtId="0" fontId="2" fillId="2" borderId="1" xfId="0" applyNumberFormat="1" applyFont="1" applyFill="1" applyBorder="1" applyAlignment="1">
      <alignment horizontal="left" vertical="top" wrapText="1"/>
    </xf>
    <xf numFmtId="0" fontId="2" fillId="0" borderId="0" xfId="0" applyFont="1" applyAlignment="1">
      <alignment vertical="center" wrapText="1"/>
    </xf>
    <xf numFmtId="0" fontId="5" fillId="0" borderId="0" xfId="0" applyFont="1" applyAlignment="1">
      <alignment vertical="center"/>
    </xf>
    <xf numFmtId="164" fontId="2" fillId="0" borderId="0" xfId="0" applyNumberFormat="1" applyFont="1" applyAlignment="1">
      <alignment vertical="center"/>
    </xf>
    <xf numFmtId="0" fontId="3" fillId="0" borderId="1" xfId="0" applyFont="1" applyBorder="1" applyAlignment="1">
      <alignment horizontal="left" vertical="top" wrapText="1"/>
    </xf>
    <xf numFmtId="165" fontId="3" fillId="0" borderId="1" xfId="1" applyNumberFormat="1" applyFont="1" applyBorder="1" applyAlignment="1">
      <alignment horizontal="center" vertical="center"/>
    </xf>
    <xf numFmtId="165" fontId="2" fillId="2" borderId="1" xfId="1" applyNumberFormat="1" applyFont="1" applyFill="1" applyBorder="1" applyAlignment="1">
      <alignment horizontal="center" vertical="center"/>
    </xf>
    <xf numFmtId="165" fontId="2" fillId="2" borderId="1" xfId="1" applyNumberFormat="1" applyFont="1" applyFill="1" applyBorder="1" applyAlignment="1">
      <alignment horizontal="center" vertical="center" wrapText="1"/>
    </xf>
    <xf numFmtId="165" fontId="2" fillId="0" borderId="1" xfId="1" applyNumberFormat="1" applyFont="1" applyFill="1" applyBorder="1" applyAlignment="1">
      <alignment horizontal="center" vertical="center" wrapText="1"/>
    </xf>
    <xf numFmtId="0" fontId="2" fillId="0" borderId="0" xfId="0" applyFont="1" applyAlignment="1">
      <alignment horizontal="right" vertical="center" wrapText="1"/>
    </xf>
    <xf numFmtId="0" fontId="2" fillId="0" borderId="0" xfId="0" applyFont="1" applyBorder="1" applyAlignment="1">
      <alignment horizontal="right" vertical="center" wrapText="1"/>
    </xf>
    <xf numFmtId="0" fontId="3" fillId="0" borderId="0" xfId="0" applyFont="1" applyBorder="1" applyAlignment="1">
      <alignment horizontal="center" vertical="center" wrapText="1"/>
    </xf>
  </cellXfs>
  <cellStyles count="2">
    <cellStyle name="Обычный" xfId="0" builtinId="0"/>
    <cellStyle name="Финансовый" xfId="1" builtin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28"/>
  <sheetViews>
    <sheetView tabSelected="1" view="pageBreakPreview" topLeftCell="B1" zoomScale="110" zoomScaleNormal="112" zoomScaleSheetLayoutView="110" workbookViewId="0">
      <selection activeCell="D76" sqref="D76"/>
    </sheetView>
  </sheetViews>
  <sheetFormatPr defaultRowHeight="15" x14ac:dyDescent="0.2"/>
  <cols>
    <col min="1" max="1" width="5.7109375" style="1" hidden="1" customWidth="1"/>
    <col min="2" max="2" width="23.7109375" style="1" customWidth="1"/>
    <col min="3" max="3" width="62" style="30" customWidth="1"/>
    <col min="4" max="4" width="13.85546875" style="1" customWidth="1"/>
    <col min="5" max="6" width="12.28515625" style="1" bestFit="1" customWidth="1"/>
    <col min="7" max="16384" width="9.140625" style="1"/>
  </cols>
  <sheetData>
    <row r="1" spans="2:6" x14ac:dyDescent="0.2">
      <c r="C1" s="2"/>
      <c r="D1" s="3" t="s">
        <v>239</v>
      </c>
    </row>
    <row r="2" spans="2:6" x14ac:dyDescent="0.2">
      <c r="C2" s="38" t="s">
        <v>0</v>
      </c>
      <c r="D2" s="38"/>
    </row>
    <row r="3" spans="2:6" x14ac:dyDescent="0.2">
      <c r="C3" s="38" t="s">
        <v>1</v>
      </c>
      <c r="D3" s="38"/>
    </row>
    <row r="4" spans="2:6" x14ac:dyDescent="0.2">
      <c r="C4" s="2"/>
    </row>
    <row r="5" spans="2:6" s="4" customFormat="1" ht="14.25" x14ac:dyDescent="0.2">
      <c r="B5" s="40" t="s">
        <v>111</v>
      </c>
      <c r="C5" s="40"/>
      <c r="D5" s="40"/>
    </row>
    <row r="6" spans="2:6" s="4" customFormat="1" ht="14.25" x14ac:dyDescent="0.2">
      <c r="B6" s="40" t="s">
        <v>184</v>
      </c>
      <c r="C6" s="40"/>
      <c r="D6" s="40"/>
    </row>
    <row r="7" spans="2:6" x14ac:dyDescent="0.2">
      <c r="B7" s="39" t="s">
        <v>2</v>
      </c>
      <c r="C7" s="39"/>
      <c r="D7" s="39"/>
    </row>
    <row r="8" spans="2:6" s="4" customFormat="1" ht="28.5" x14ac:dyDescent="0.2">
      <c r="B8" s="5" t="s">
        <v>3</v>
      </c>
      <c r="C8" s="5" t="s">
        <v>4</v>
      </c>
      <c r="D8" s="6" t="s">
        <v>185</v>
      </c>
    </row>
    <row r="9" spans="2:6" s="4" customFormat="1" ht="14.25" x14ac:dyDescent="0.2">
      <c r="B9" s="6">
        <v>1</v>
      </c>
      <c r="C9" s="5">
        <v>2</v>
      </c>
      <c r="D9" s="6">
        <v>3</v>
      </c>
    </row>
    <row r="10" spans="2:6" s="4" customFormat="1" ht="14.25" x14ac:dyDescent="0.2">
      <c r="B10" s="7"/>
      <c r="C10" s="8" t="s">
        <v>189</v>
      </c>
      <c r="D10" s="34">
        <f>D11+D73</f>
        <v>3096860.5395000004</v>
      </c>
    </row>
    <row r="11" spans="2:6" s="4" customFormat="1" ht="14.25" x14ac:dyDescent="0.2">
      <c r="B11" s="7" t="s">
        <v>5</v>
      </c>
      <c r="C11" s="9" t="s">
        <v>188</v>
      </c>
      <c r="D11" s="34">
        <f>SUM(D38+D72)</f>
        <v>1329116.7</v>
      </c>
    </row>
    <row r="12" spans="2:6" x14ac:dyDescent="0.2">
      <c r="B12" s="10" t="s">
        <v>6</v>
      </c>
      <c r="C12" s="11" t="s">
        <v>7</v>
      </c>
      <c r="D12" s="35">
        <f t="shared" ref="D12" si="0">SUM(D13)</f>
        <v>632643.19999999995</v>
      </c>
    </row>
    <row r="13" spans="2:6" x14ac:dyDescent="0.2">
      <c r="B13" s="12" t="s">
        <v>8</v>
      </c>
      <c r="C13" s="11" t="s">
        <v>9</v>
      </c>
      <c r="D13" s="35">
        <f t="shared" ref="D13" si="1">SUM(D14+D15+D16+D17)</f>
        <v>632643.19999999995</v>
      </c>
    </row>
    <row r="14" spans="2:6" ht="75" x14ac:dyDescent="0.2">
      <c r="B14" s="12" t="s">
        <v>10</v>
      </c>
      <c r="C14" s="13" t="s">
        <v>11</v>
      </c>
      <c r="D14" s="35">
        <f>622706+992-1488+315.2</f>
        <v>622525.19999999995</v>
      </c>
      <c r="E14" s="32"/>
      <c r="F14" s="32"/>
    </row>
    <row r="15" spans="2:6" ht="105" x14ac:dyDescent="0.2">
      <c r="B15" s="12" t="s">
        <v>12</v>
      </c>
      <c r="C15" s="13" t="s">
        <v>13</v>
      </c>
      <c r="D15" s="35">
        <f>981+523</f>
        <v>1504</v>
      </c>
      <c r="E15" s="32"/>
      <c r="F15" s="32"/>
    </row>
    <row r="16" spans="2:6" ht="45" x14ac:dyDescent="0.2">
      <c r="B16" s="12" t="s">
        <v>14</v>
      </c>
      <c r="C16" s="14" t="s">
        <v>190</v>
      </c>
      <c r="D16" s="35">
        <f>5292+2822</f>
        <v>8114</v>
      </c>
      <c r="E16" s="32"/>
      <c r="F16" s="32"/>
    </row>
    <row r="17" spans="2:4" ht="90" x14ac:dyDescent="0.2">
      <c r="B17" s="12" t="s">
        <v>112</v>
      </c>
      <c r="C17" s="15" t="s">
        <v>113</v>
      </c>
      <c r="D17" s="35">
        <v>500</v>
      </c>
    </row>
    <row r="18" spans="2:4" ht="30" x14ac:dyDescent="0.2">
      <c r="B18" s="12" t="s">
        <v>15</v>
      </c>
      <c r="C18" s="14" t="s">
        <v>16</v>
      </c>
      <c r="D18" s="35">
        <f t="shared" ref="D18" si="2">D19+D20+D21</f>
        <v>4366</v>
      </c>
    </row>
    <row r="19" spans="2:4" ht="105" x14ac:dyDescent="0.2">
      <c r="B19" s="12" t="s">
        <v>191</v>
      </c>
      <c r="C19" s="14" t="s">
        <v>192</v>
      </c>
      <c r="D19" s="35">
        <v>1500</v>
      </c>
    </row>
    <row r="20" spans="2:4" ht="120" x14ac:dyDescent="0.2">
      <c r="B20" s="12" t="s">
        <v>193</v>
      </c>
      <c r="C20" s="14" t="s">
        <v>194</v>
      </c>
      <c r="D20" s="35">
        <v>15</v>
      </c>
    </row>
    <row r="21" spans="2:4" ht="120" x14ac:dyDescent="0.2">
      <c r="B21" s="12" t="s">
        <v>195</v>
      </c>
      <c r="C21" s="14" t="s">
        <v>196</v>
      </c>
      <c r="D21" s="35">
        <v>2851</v>
      </c>
    </row>
    <row r="22" spans="2:4" x14ac:dyDescent="0.2">
      <c r="B22" s="12" t="s">
        <v>17</v>
      </c>
      <c r="C22" s="14" t="s">
        <v>18</v>
      </c>
      <c r="D22" s="35">
        <f>D23+D24+D27+D25+D26</f>
        <v>122407</v>
      </c>
    </row>
    <row r="23" spans="2:4" ht="30" x14ac:dyDescent="0.2">
      <c r="B23" s="12" t="s">
        <v>19</v>
      </c>
      <c r="C23" s="14" t="s">
        <v>20</v>
      </c>
      <c r="D23" s="35">
        <f>40080+5000-6963+2000</f>
        <v>40117</v>
      </c>
    </row>
    <row r="24" spans="2:4" ht="45" x14ac:dyDescent="0.2">
      <c r="B24" s="12" t="s">
        <v>21</v>
      </c>
      <c r="C24" s="14" t="s">
        <v>22</v>
      </c>
      <c r="D24" s="35">
        <f>24095+5000-5000+1000</f>
        <v>25095</v>
      </c>
    </row>
    <row r="25" spans="2:4" ht="30" x14ac:dyDescent="0.2">
      <c r="B25" s="12" t="s">
        <v>23</v>
      </c>
      <c r="C25" s="14" t="s">
        <v>24</v>
      </c>
      <c r="D25" s="35">
        <v>48420</v>
      </c>
    </row>
    <row r="26" spans="2:4" x14ac:dyDescent="0.2">
      <c r="B26" s="12" t="s">
        <v>25</v>
      </c>
      <c r="C26" s="14" t="s">
        <v>26</v>
      </c>
      <c r="D26" s="35">
        <v>190</v>
      </c>
    </row>
    <row r="27" spans="2:4" ht="30" x14ac:dyDescent="0.2">
      <c r="B27" s="12" t="s">
        <v>27</v>
      </c>
      <c r="C27" s="14" t="s">
        <v>28</v>
      </c>
      <c r="D27" s="35">
        <v>8585</v>
      </c>
    </row>
    <row r="28" spans="2:4" x14ac:dyDescent="0.2">
      <c r="B28" s="12" t="s">
        <v>29</v>
      </c>
      <c r="C28" s="14" t="s">
        <v>30</v>
      </c>
      <c r="D28" s="35">
        <f>SUM(D30+D29+D31)</f>
        <v>131663</v>
      </c>
    </row>
    <row r="29" spans="2:4" ht="45" x14ac:dyDescent="0.2">
      <c r="B29" s="12" t="s">
        <v>31</v>
      </c>
      <c r="C29" s="14" t="s">
        <v>32</v>
      </c>
      <c r="D29" s="35">
        <f>35035+1648</f>
        <v>36683</v>
      </c>
    </row>
    <row r="30" spans="2:4" x14ac:dyDescent="0.2">
      <c r="B30" s="17" t="s">
        <v>138</v>
      </c>
      <c r="C30" s="14" t="s">
        <v>115</v>
      </c>
      <c r="D30" s="35">
        <f>83700+3300</f>
        <v>87000</v>
      </c>
    </row>
    <row r="31" spans="2:4" ht="30" x14ac:dyDescent="0.2">
      <c r="B31" s="12" t="s">
        <v>142</v>
      </c>
      <c r="C31" s="14" t="s">
        <v>143</v>
      </c>
      <c r="D31" s="35">
        <f>9628-1648</f>
        <v>7980</v>
      </c>
    </row>
    <row r="32" spans="2:4" x14ac:dyDescent="0.2">
      <c r="B32" s="12" t="s">
        <v>33</v>
      </c>
      <c r="C32" s="14" t="s">
        <v>34</v>
      </c>
      <c r="D32" s="35">
        <f t="shared" ref="D32" si="3">D33</f>
        <v>86</v>
      </c>
    </row>
    <row r="33" spans="2:4" x14ac:dyDescent="0.2">
      <c r="B33" s="18" t="s">
        <v>35</v>
      </c>
      <c r="C33" s="14" t="s">
        <v>36</v>
      </c>
      <c r="D33" s="35">
        <v>86</v>
      </c>
    </row>
    <row r="34" spans="2:4" x14ac:dyDescent="0.2">
      <c r="B34" s="12" t="s">
        <v>37</v>
      </c>
      <c r="C34" s="14" t="s">
        <v>38</v>
      </c>
      <c r="D34" s="35">
        <f t="shared" ref="D34" si="4">SUM(D35+D36+D37)</f>
        <v>18635</v>
      </c>
    </row>
    <row r="35" spans="2:4" ht="45" x14ac:dyDescent="0.2">
      <c r="B35" s="12" t="s">
        <v>39</v>
      </c>
      <c r="C35" s="14" t="s">
        <v>40</v>
      </c>
      <c r="D35" s="35">
        <f>16050+2000+500</f>
        <v>18550</v>
      </c>
    </row>
    <row r="36" spans="2:4" ht="30" x14ac:dyDescent="0.2">
      <c r="B36" s="12" t="s">
        <v>41</v>
      </c>
      <c r="C36" s="14" t="s">
        <v>42</v>
      </c>
      <c r="D36" s="35">
        <v>60</v>
      </c>
    </row>
    <row r="37" spans="2:4" ht="90" x14ac:dyDescent="0.2">
      <c r="B37" s="12" t="s">
        <v>43</v>
      </c>
      <c r="C37" s="13" t="s">
        <v>44</v>
      </c>
      <c r="D37" s="35">
        <v>25</v>
      </c>
    </row>
    <row r="38" spans="2:4" x14ac:dyDescent="0.2">
      <c r="B38" s="19"/>
      <c r="C38" s="14" t="s">
        <v>45</v>
      </c>
      <c r="D38" s="35">
        <f>SUM(D12+D18+D22+D28+D32+D34)</f>
        <v>909800.2</v>
      </c>
    </row>
    <row r="39" spans="2:4" ht="30" x14ac:dyDescent="0.2">
      <c r="B39" s="12" t="s">
        <v>116</v>
      </c>
      <c r="C39" s="14" t="s">
        <v>46</v>
      </c>
      <c r="D39" s="35">
        <f t="shared" ref="D39" si="5">SUM(D40:D46)</f>
        <v>320119.5</v>
      </c>
    </row>
    <row r="40" spans="2:4" ht="75" x14ac:dyDescent="0.2">
      <c r="B40" s="12" t="s">
        <v>47</v>
      </c>
      <c r="C40" s="13" t="s">
        <v>48</v>
      </c>
      <c r="D40" s="35">
        <f>145000+41237.5+7114+500+50000</f>
        <v>243851.5</v>
      </c>
    </row>
    <row r="41" spans="2:4" ht="75" x14ac:dyDescent="0.2">
      <c r="B41" s="12" t="s">
        <v>49</v>
      </c>
      <c r="C41" s="14" t="s">
        <v>50</v>
      </c>
      <c r="D41" s="35">
        <f>1727+923</f>
        <v>2650</v>
      </c>
    </row>
    <row r="42" spans="2:4" ht="60" x14ac:dyDescent="0.2">
      <c r="B42" s="12" t="s">
        <v>51</v>
      </c>
      <c r="C42" s="14" t="s">
        <v>52</v>
      </c>
      <c r="D42" s="35">
        <v>32</v>
      </c>
    </row>
    <row r="43" spans="2:4" ht="30" x14ac:dyDescent="0.2">
      <c r="B43" s="12" t="s">
        <v>53</v>
      </c>
      <c r="C43" s="14" t="s">
        <v>54</v>
      </c>
      <c r="D43" s="35">
        <f>55000+6000+1000+1000</f>
        <v>63000</v>
      </c>
    </row>
    <row r="44" spans="2:4" ht="45" x14ac:dyDescent="0.2">
      <c r="B44" s="12" t="s">
        <v>55</v>
      </c>
      <c r="C44" s="14" t="s">
        <v>56</v>
      </c>
      <c r="D44" s="35">
        <f>4000</f>
        <v>4000</v>
      </c>
    </row>
    <row r="45" spans="2:4" ht="45" x14ac:dyDescent="0.2">
      <c r="B45" s="12" t="s">
        <v>57</v>
      </c>
      <c r="C45" s="14" t="s">
        <v>58</v>
      </c>
      <c r="D45" s="35">
        <v>1200</v>
      </c>
    </row>
    <row r="46" spans="2:4" ht="75" x14ac:dyDescent="0.2">
      <c r="B46" s="20" t="s">
        <v>59</v>
      </c>
      <c r="C46" s="16" t="s">
        <v>60</v>
      </c>
      <c r="D46" s="35">
        <v>5386</v>
      </c>
    </row>
    <row r="47" spans="2:4" x14ac:dyDescent="0.2">
      <c r="B47" s="12" t="s">
        <v>117</v>
      </c>
      <c r="C47" s="14" t="s">
        <v>61</v>
      </c>
      <c r="D47" s="35">
        <f>D48+D49+D50</f>
        <v>6754.6</v>
      </c>
    </row>
    <row r="48" spans="2:4" ht="30" x14ac:dyDescent="0.2">
      <c r="B48" s="12" t="s">
        <v>62</v>
      </c>
      <c r="C48" s="14" t="s">
        <v>63</v>
      </c>
      <c r="D48" s="35">
        <v>1209</v>
      </c>
    </row>
    <row r="49" spans="2:4" x14ac:dyDescent="0.2">
      <c r="B49" s="12" t="s">
        <v>64</v>
      </c>
      <c r="C49" s="14" t="s">
        <v>65</v>
      </c>
      <c r="D49" s="35">
        <v>1</v>
      </c>
    </row>
    <row r="50" spans="2:4" x14ac:dyDescent="0.2">
      <c r="B50" s="12" t="s">
        <v>66</v>
      </c>
      <c r="C50" s="14" t="s">
        <v>67</v>
      </c>
      <c r="D50" s="35">
        <f>11030-5485.4</f>
        <v>5544.6</v>
      </c>
    </row>
    <row r="51" spans="2:4" ht="30" x14ac:dyDescent="0.2">
      <c r="B51" s="12" t="s">
        <v>68</v>
      </c>
      <c r="C51" s="14" t="s">
        <v>69</v>
      </c>
      <c r="D51" s="35">
        <f t="shared" ref="D51" si="6">SUM(D52:D52)</f>
        <v>3180</v>
      </c>
    </row>
    <row r="52" spans="2:4" ht="30" x14ac:dyDescent="0.2">
      <c r="B52" s="12" t="s">
        <v>70</v>
      </c>
      <c r="C52" s="14" t="s">
        <v>71</v>
      </c>
      <c r="D52" s="35">
        <v>3180</v>
      </c>
    </row>
    <row r="53" spans="2:4" x14ac:dyDescent="0.2">
      <c r="B53" s="12" t="s">
        <v>72</v>
      </c>
      <c r="C53" s="14" t="s">
        <v>73</v>
      </c>
      <c r="D53" s="35">
        <f t="shared" ref="D53" si="7">SUM(D55+D54)</f>
        <v>76500</v>
      </c>
    </row>
    <row r="54" spans="2:4" s="23" customFormat="1" ht="90" x14ac:dyDescent="0.2">
      <c r="B54" s="21" t="s">
        <v>74</v>
      </c>
      <c r="C54" s="22" t="s">
        <v>75</v>
      </c>
      <c r="D54" s="35">
        <f>70498+2002</f>
        <v>72500</v>
      </c>
    </row>
    <row r="55" spans="2:4" ht="45" x14ac:dyDescent="0.2">
      <c r="B55" s="12" t="s">
        <v>76</v>
      </c>
      <c r="C55" s="14" t="s">
        <v>77</v>
      </c>
      <c r="D55" s="35">
        <v>4000</v>
      </c>
    </row>
    <row r="56" spans="2:4" x14ac:dyDescent="0.2">
      <c r="B56" s="12" t="s">
        <v>78</v>
      </c>
      <c r="C56" s="14" t="s">
        <v>79</v>
      </c>
      <c r="D56" s="35">
        <f t="shared" ref="D56" si="8">SUM(D57:D71)</f>
        <v>12762.4</v>
      </c>
    </row>
    <row r="57" spans="2:4" ht="60" x14ac:dyDescent="0.2">
      <c r="B57" s="12" t="s">
        <v>80</v>
      </c>
      <c r="C57" s="13" t="s">
        <v>81</v>
      </c>
      <c r="D57" s="35">
        <v>141</v>
      </c>
    </row>
    <row r="58" spans="2:4" ht="60" x14ac:dyDescent="0.2">
      <c r="B58" s="12" t="s">
        <v>82</v>
      </c>
      <c r="C58" s="14" t="s">
        <v>83</v>
      </c>
      <c r="D58" s="35">
        <v>40</v>
      </c>
    </row>
    <row r="59" spans="2:4" ht="60" x14ac:dyDescent="0.2">
      <c r="B59" s="12" t="s">
        <v>84</v>
      </c>
      <c r="C59" s="14" t="s">
        <v>85</v>
      </c>
      <c r="D59" s="35">
        <v>12</v>
      </c>
    </row>
    <row r="60" spans="2:4" ht="60" x14ac:dyDescent="0.2">
      <c r="B60" s="12" t="s">
        <v>86</v>
      </c>
      <c r="C60" s="14" t="s">
        <v>87</v>
      </c>
      <c r="D60" s="35">
        <f>1435+400</f>
        <v>1835</v>
      </c>
    </row>
    <row r="61" spans="2:4" ht="45" x14ac:dyDescent="0.2">
      <c r="B61" s="12" t="s">
        <v>144</v>
      </c>
      <c r="C61" s="14" t="s">
        <v>145</v>
      </c>
      <c r="D61" s="35">
        <v>7</v>
      </c>
    </row>
    <row r="62" spans="2:4" ht="30" x14ac:dyDescent="0.2">
      <c r="B62" s="12" t="s">
        <v>88</v>
      </c>
      <c r="C62" s="14" t="s">
        <v>89</v>
      </c>
      <c r="D62" s="35">
        <f>500+387</f>
        <v>887</v>
      </c>
    </row>
    <row r="63" spans="2:4" ht="30" x14ac:dyDescent="0.2">
      <c r="B63" s="12" t="s">
        <v>90</v>
      </c>
      <c r="C63" s="14" t="s">
        <v>91</v>
      </c>
      <c r="D63" s="35">
        <f>250+377</f>
        <v>627</v>
      </c>
    </row>
    <row r="64" spans="2:4" ht="60" x14ac:dyDescent="0.2">
      <c r="B64" s="12" t="s">
        <v>92</v>
      </c>
      <c r="C64" s="14" t="s">
        <v>93</v>
      </c>
      <c r="D64" s="35">
        <f>640+26</f>
        <v>666</v>
      </c>
    </row>
    <row r="65" spans="2:4" ht="60" x14ac:dyDescent="0.2">
      <c r="B65" s="12" t="s">
        <v>94</v>
      </c>
      <c r="C65" s="14" t="s">
        <v>95</v>
      </c>
      <c r="D65" s="35">
        <f>8+351</f>
        <v>359</v>
      </c>
    </row>
    <row r="66" spans="2:4" ht="30" x14ac:dyDescent="0.2">
      <c r="B66" s="12" t="s">
        <v>96</v>
      </c>
      <c r="C66" s="14" t="s">
        <v>97</v>
      </c>
      <c r="D66" s="35">
        <f>70+64</f>
        <v>134</v>
      </c>
    </row>
    <row r="67" spans="2:4" ht="60" x14ac:dyDescent="0.2">
      <c r="B67" s="12" t="s">
        <v>240</v>
      </c>
      <c r="C67" s="14" t="s">
        <v>241</v>
      </c>
      <c r="D67" s="35">
        <v>285</v>
      </c>
    </row>
    <row r="68" spans="2:4" ht="60" x14ac:dyDescent="0.2">
      <c r="B68" s="12" t="s">
        <v>98</v>
      </c>
      <c r="C68" s="14" t="s">
        <v>99</v>
      </c>
      <c r="D68" s="35">
        <v>265</v>
      </c>
    </row>
    <row r="69" spans="2:4" ht="90" x14ac:dyDescent="0.2">
      <c r="B69" s="12" t="s">
        <v>242</v>
      </c>
      <c r="C69" s="14" t="s">
        <v>243</v>
      </c>
      <c r="D69" s="35">
        <v>691</v>
      </c>
    </row>
    <row r="70" spans="2:4" ht="60" x14ac:dyDescent="0.2">
      <c r="B70" s="12" t="s">
        <v>146</v>
      </c>
      <c r="C70" s="14" t="s">
        <v>147</v>
      </c>
      <c r="D70" s="35">
        <f>30+745</f>
        <v>775</v>
      </c>
    </row>
    <row r="71" spans="2:4" ht="45" x14ac:dyDescent="0.2">
      <c r="B71" s="12" t="s">
        <v>100</v>
      </c>
      <c r="C71" s="14" t="s">
        <v>101</v>
      </c>
      <c r="D71" s="35">
        <f>3479+12.5+17.6+297.3+59+2173</f>
        <v>6038.4</v>
      </c>
    </row>
    <row r="72" spans="2:4" x14ac:dyDescent="0.2">
      <c r="B72" s="24"/>
      <c r="C72" s="25" t="s">
        <v>102</v>
      </c>
      <c r="D72" s="35">
        <f>D56+D53+D51+D47+D39</f>
        <v>419316.5</v>
      </c>
    </row>
    <row r="73" spans="2:4" s="4" customFormat="1" ht="14.25" x14ac:dyDescent="0.2">
      <c r="B73" s="8" t="s">
        <v>139</v>
      </c>
      <c r="C73" s="33" t="s">
        <v>103</v>
      </c>
      <c r="D73" s="34">
        <f>SUM(D74:D128)</f>
        <v>1767743.8395000005</v>
      </c>
    </row>
    <row r="74" spans="2:4" ht="30" x14ac:dyDescent="0.2">
      <c r="B74" s="26" t="s">
        <v>148</v>
      </c>
      <c r="C74" s="22" t="s">
        <v>104</v>
      </c>
      <c r="D74" s="36">
        <v>3300.2</v>
      </c>
    </row>
    <row r="75" spans="2:4" ht="30" x14ac:dyDescent="0.2">
      <c r="B75" s="26" t="s">
        <v>149</v>
      </c>
      <c r="C75" s="22" t="s">
        <v>105</v>
      </c>
      <c r="D75" s="36">
        <f>78202.3+148100</f>
        <v>226302.3</v>
      </c>
    </row>
    <row r="76" spans="2:4" ht="30" x14ac:dyDescent="0.2">
      <c r="B76" s="26" t="s">
        <v>205</v>
      </c>
      <c r="C76" s="22" t="s">
        <v>206</v>
      </c>
      <c r="D76" s="36">
        <v>5100.3</v>
      </c>
    </row>
    <row r="77" spans="2:4" ht="90" x14ac:dyDescent="0.2">
      <c r="B77" s="26" t="s">
        <v>150</v>
      </c>
      <c r="C77" s="22" t="s">
        <v>229</v>
      </c>
      <c r="D77" s="36">
        <f>3994+10000</f>
        <v>13994</v>
      </c>
    </row>
    <row r="78" spans="2:4" ht="45" x14ac:dyDescent="0.2">
      <c r="B78" s="27" t="s">
        <v>208</v>
      </c>
      <c r="C78" s="22" t="s">
        <v>209</v>
      </c>
      <c r="D78" s="36">
        <v>1551.3</v>
      </c>
    </row>
    <row r="79" spans="2:4" ht="45" x14ac:dyDescent="0.2">
      <c r="B79" s="27" t="s">
        <v>214</v>
      </c>
      <c r="C79" s="22" t="s">
        <v>215</v>
      </c>
      <c r="D79" s="36">
        <f>41.6+2039.7-0.0873+0.0268+0.1</f>
        <v>2081.3395</v>
      </c>
    </row>
    <row r="80" spans="2:4" ht="30" x14ac:dyDescent="0.2">
      <c r="B80" s="27" t="s">
        <v>181</v>
      </c>
      <c r="C80" s="22" t="s">
        <v>182</v>
      </c>
      <c r="D80" s="37">
        <f>11069.4-6515.5+6384.4-4553.9+4462.3-0.1</f>
        <v>10846.6</v>
      </c>
    </row>
    <row r="81" spans="2:4" ht="30" x14ac:dyDescent="0.2">
      <c r="B81" s="26" t="s">
        <v>183</v>
      </c>
      <c r="C81" s="22" t="s">
        <v>207</v>
      </c>
      <c r="D81" s="36">
        <f>85.2+625.2</f>
        <v>710.40000000000009</v>
      </c>
    </row>
    <row r="82" spans="2:4" ht="30" x14ac:dyDescent="0.2">
      <c r="B82" s="26" t="s">
        <v>232</v>
      </c>
      <c r="C82" s="22" t="s">
        <v>233</v>
      </c>
      <c r="D82" s="36">
        <v>112.6</v>
      </c>
    </row>
    <row r="83" spans="2:4" ht="60" x14ac:dyDescent="0.2">
      <c r="B83" s="26" t="s">
        <v>151</v>
      </c>
      <c r="C83" s="22" t="s">
        <v>110</v>
      </c>
      <c r="D83" s="36">
        <v>51463.4</v>
      </c>
    </row>
    <row r="84" spans="2:4" ht="30" x14ac:dyDescent="0.2">
      <c r="B84" s="27" t="s">
        <v>152</v>
      </c>
      <c r="C84" s="22" t="s">
        <v>140</v>
      </c>
      <c r="D84" s="36">
        <f>3079.6+220</f>
        <v>3299.6</v>
      </c>
    </row>
    <row r="85" spans="2:4" ht="75" x14ac:dyDescent="0.2">
      <c r="B85" s="26" t="s">
        <v>153</v>
      </c>
      <c r="C85" s="22" t="s">
        <v>186</v>
      </c>
      <c r="D85" s="36">
        <v>9742.6</v>
      </c>
    </row>
    <row r="86" spans="2:4" ht="90" x14ac:dyDescent="0.2">
      <c r="B86" s="26" t="s">
        <v>154</v>
      </c>
      <c r="C86" s="22" t="s">
        <v>187</v>
      </c>
      <c r="D86" s="36">
        <v>23073.4</v>
      </c>
    </row>
    <row r="87" spans="2:4" ht="60" x14ac:dyDescent="0.2">
      <c r="B87" s="26" t="s">
        <v>155</v>
      </c>
      <c r="C87" s="22" t="s">
        <v>114</v>
      </c>
      <c r="D87" s="36">
        <f>7954.2+1078.3</f>
        <v>9032.5</v>
      </c>
    </row>
    <row r="88" spans="2:4" ht="45" x14ac:dyDescent="0.2">
      <c r="B88" s="27" t="s">
        <v>156</v>
      </c>
      <c r="C88" s="22" t="s">
        <v>141</v>
      </c>
      <c r="D88" s="36">
        <v>3500</v>
      </c>
    </row>
    <row r="89" spans="2:4" ht="45" x14ac:dyDescent="0.2">
      <c r="B89" s="26" t="s">
        <v>157</v>
      </c>
      <c r="C89" s="22" t="s">
        <v>120</v>
      </c>
      <c r="D89" s="36">
        <v>1215.5</v>
      </c>
    </row>
    <row r="90" spans="2:4" ht="45" x14ac:dyDescent="0.2">
      <c r="B90" s="26" t="s">
        <v>203</v>
      </c>
      <c r="C90" s="22" t="s">
        <v>204</v>
      </c>
      <c r="D90" s="36">
        <v>22239.3</v>
      </c>
    </row>
    <row r="91" spans="2:4" ht="90" x14ac:dyDescent="0.2">
      <c r="B91" s="26" t="s">
        <v>212</v>
      </c>
      <c r="C91" s="22" t="s">
        <v>213</v>
      </c>
      <c r="D91" s="36">
        <v>11568.5</v>
      </c>
    </row>
    <row r="92" spans="2:4" ht="45" x14ac:dyDescent="0.2">
      <c r="B92" s="17" t="s">
        <v>217</v>
      </c>
      <c r="C92" s="22" t="s">
        <v>218</v>
      </c>
      <c r="D92" s="36">
        <v>26908</v>
      </c>
    </row>
    <row r="93" spans="2:4" ht="45" x14ac:dyDescent="0.2">
      <c r="B93" s="17" t="s">
        <v>158</v>
      </c>
      <c r="C93" s="22" t="s">
        <v>119</v>
      </c>
      <c r="D93" s="36">
        <v>91911.5</v>
      </c>
    </row>
    <row r="94" spans="2:4" ht="45" x14ac:dyDescent="0.2">
      <c r="B94" s="17" t="s">
        <v>236</v>
      </c>
      <c r="C94" s="22" t="s">
        <v>237</v>
      </c>
      <c r="D94" s="36">
        <v>1141.7</v>
      </c>
    </row>
    <row r="95" spans="2:4" ht="30" x14ac:dyDescent="0.2">
      <c r="B95" s="17" t="s">
        <v>216</v>
      </c>
      <c r="C95" s="22" t="s">
        <v>230</v>
      </c>
      <c r="D95" s="36">
        <f>2898+7108.2+1028.7+2432.8</f>
        <v>13467.7</v>
      </c>
    </row>
    <row r="96" spans="2:4" ht="60" x14ac:dyDescent="0.2">
      <c r="B96" s="17" t="s">
        <v>238</v>
      </c>
      <c r="C96" s="22" t="s">
        <v>231</v>
      </c>
      <c r="D96" s="36">
        <v>2964.5</v>
      </c>
    </row>
    <row r="97" spans="2:4" s="31" customFormat="1" ht="210" x14ac:dyDescent="0.2">
      <c r="B97" s="27" t="s">
        <v>159</v>
      </c>
      <c r="C97" s="22" t="s">
        <v>118</v>
      </c>
      <c r="D97" s="36">
        <v>357349</v>
      </c>
    </row>
    <row r="98" spans="2:4" ht="225" x14ac:dyDescent="0.2">
      <c r="B98" s="17" t="s">
        <v>160</v>
      </c>
      <c r="C98" s="22" t="s">
        <v>127</v>
      </c>
      <c r="D98" s="36">
        <f>4652.4+38</f>
        <v>4690.3999999999996</v>
      </c>
    </row>
    <row r="99" spans="2:4" ht="180" x14ac:dyDescent="0.2">
      <c r="B99" s="17" t="s">
        <v>161</v>
      </c>
      <c r="C99" s="22" t="s">
        <v>128</v>
      </c>
      <c r="D99" s="36">
        <v>415631.1</v>
      </c>
    </row>
    <row r="100" spans="2:4" ht="195" x14ac:dyDescent="0.2">
      <c r="B100" s="17" t="s">
        <v>162</v>
      </c>
      <c r="C100" s="22" t="s">
        <v>107</v>
      </c>
      <c r="D100" s="36">
        <v>17218.8</v>
      </c>
    </row>
    <row r="101" spans="2:4" s="31" customFormat="1" ht="45" x14ac:dyDescent="0.2">
      <c r="B101" s="27" t="s">
        <v>163</v>
      </c>
      <c r="C101" s="22" t="s">
        <v>125</v>
      </c>
      <c r="D101" s="36">
        <v>6939.3</v>
      </c>
    </row>
    <row r="102" spans="2:4" s="31" customFormat="1" ht="60" x14ac:dyDescent="0.2">
      <c r="B102" s="27" t="s">
        <v>164</v>
      </c>
      <c r="C102" s="22" t="s">
        <v>123</v>
      </c>
      <c r="D102" s="36">
        <f>2844.3-38</f>
        <v>2806.3</v>
      </c>
    </row>
    <row r="103" spans="2:4" s="31" customFormat="1" ht="45" x14ac:dyDescent="0.2">
      <c r="B103" s="27" t="s">
        <v>165</v>
      </c>
      <c r="C103" s="22" t="s">
        <v>124</v>
      </c>
      <c r="D103" s="36">
        <f>1617.3</f>
        <v>1617.3</v>
      </c>
    </row>
    <row r="104" spans="2:4" ht="180" x14ac:dyDescent="0.2">
      <c r="B104" s="17" t="s">
        <v>166</v>
      </c>
      <c r="C104" s="22" t="s">
        <v>132</v>
      </c>
      <c r="D104" s="36">
        <v>482.4</v>
      </c>
    </row>
    <row r="105" spans="2:4" ht="60" x14ac:dyDescent="0.2">
      <c r="B105" s="17" t="s">
        <v>167</v>
      </c>
      <c r="C105" s="22" t="s">
        <v>133</v>
      </c>
      <c r="D105" s="36">
        <v>48</v>
      </c>
    </row>
    <row r="106" spans="2:4" ht="210" x14ac:dyDescent="0.2">
      <c r="B106" s="28" t="s">
        <v>168</v>
      </c>
      <c r="C106" s="29" t="s">
        <v>108</v>
      </c>
      <c r="D106" s="36">
        <v>35331.599999999999</v>
      </c>
    </row>
    <row r="107" spans="2:4" ht="75" x14ac:dyDescent="0.2">
      <c r="B107" s="27" t="s">
        <v>169</v>
      </c>
      <c r="C107" s="22" t="s">
        <v>121</v>
      </c>
      <c r="D107" s="36">
        <v>4752</v>
      </c>
    </row>
    <row r="108" spans="2:4" ht="90" x14ac:dyDescent="0.2">
      <c r="B108" s="27" t="s">
        <v>170</v>
      </c>
      <c r="C108" s="22" t="s">
        <v>122</v>
      </c>
      <c r="D108" s="36">
        <v>958.8</v>
      </c>
    </row>
    <row r="109" spans="2:4" ht="60" x14ac:dyDescent="0.2">
      <c r="B109" s="17" t="s">
        <v>171</v>
      </c>
      <c r="C109" s="22" t="s">
        <v>131</v>
      </c>
      <c r="D109" s="36">
        <v>2254.1</v>
      </c>
    </row>
    <row r="110" spans="2:4" ht="60" x14ac:dyDescent="0.2">
      <c r="B110" s="17" t="s">
        <v>172</v>
      </c>
      <c r="C110" s="22" t="s">
        <v>130</v>
      </c>
      <c r="D110" s="36">
        <v>24321.7</v>
      </c>
    </row>
    <row r="111" spans="2:4" ht="240" x14ac:dyDescent="0.2">
      <c r="B111" s="27" t="s">
        <v>173</v>
      </c>
      <c r="C111" s="22" t="s">
        <v>126</v>
      </c>
      <c r="D111" s="36">
        <v>131331.79999999999</v>
      </c>
    </row>
    <row r="112" spans="2:4" ht="210" x14ac:dyDescent="0.2">
      <c r="B112" s="17" t="s">
        <v>174</v>
      </c>
      <c r="C112" s="22" t="s">
        <v>129</v>
      </c>
      <c r="D112" s="36">
        <v>44561.1</v>
      </c>
    </row>
    <row r="113" spans="2:4" ht="45" x14ac:dyDescent="0.2">
      <c r="B113" s="17" t="s">
        <v>175</v>
      </c>
      <c r="C113" s="22" t="s">
        <v>134</v>
      </c>
      <c r="D113" s="36">
        <v>1275.5</v>
      </c>
    </row>
    <row r="114" spans="2:4" ht="105" x14ac:dyDescent="0.2">
      <c r="B114" s="17" t="s">
        <v>176</v>
      </c>
      <c r="C114" s="22" t="s">
        <v>136</v>
      </c>
      <c r="D114" s="36">
        <v>1091.2</v>
      </c>
    </row>
    <row r="115" spans="2:4" ht="75" x14ac:dyDescent="0.2">
      <c r="B115" s="26" t="s">
        <v>177</v>
      </c>
      <c r="C115" s="22" t="s">
        <v>135</v>
      </c>
      <c r="D115" s="36">
        <v>12003</v>
      </c>
    </row>
    <row r="116" spans="2:4" ht="75" x14ac:dyDescent="0.2">
      <c r="B116" s="26" t="s">
        <v>234</v>
      </c>
      <c r="C116" s="22" t="s">
        <v>235</v>
      </c>
      <c r="D116" s="36">
        <v>325.60000000000002</v>
      </c>
    </row>
    <row r="117" spans="2:4" ht="75" x14ac:dyDescent="0.2">
      <c r="B117" s="17" t="s">
        <v>178</v>
      </c>
      <c r="C117" s="22" t="s">
        <v>109</v>
      </c>
      <c r="D117" s="36">
        <v>37923.5</v>
      </c>
    </row>
    <row r="118" spans="2:4" ht="60" x14ac:dyDescent="0.2">
      <c r="B118" s="26" t="s">
        <v>179</v>
      </c>
      <c r="C118" s="22" t="s">
        <v>137</v>
      </c>
      <c r="D118" s="36">
        <v>3493.6</v>
      </c>
    </row>
    <row r="119" spans="2:4" ht="60" x14ac:dyDescent="0.2">
      <c r="B119" s="26" t="s">
        <v>225</v>
      </c>
      <c r="C119" s="22" t="s">
        <v>226</v>
      </c>
      <c r="D119" s="36">
        <v>68.400000000000006</v>
      </c>
    </row>
    <row r="120" spans="2:4" ht="45" x14ac:dyDescent="0.2">
      <c r="B120" s="26" t="s">
        <v>180</v>
      </c>
      <c r="C120" s="22" t="s">
        <v>106</v>
      </c>
      <c r="D120" s="36">
        <f>2093.1-400</f>
        <v>1693.1</v>
      </c>
    </row>
    <row r="121" spans="2:4" ht="60" x14ac:dyDescent="0.2">
      <c r="B121" s="26" t="s">
        <v>210</v>
      </c>
      <c r="C121" s="22" t="s">
        <v>211</v>
      </c>
      <c r="D121" s="36">
        <f>110450+10031-10031</f>
        <v>110450</v>
      </c>
    </row>
    <row r="122" spans="2:4" ht="60" x14ac:dyDescent="0.2">
      <c r="B122" s="26" t="s">
        <v>223</v>
      </c>
      <c r="C122" s="22" t="s">
        <v>224</v>
      </c>
      <c r="D122" s="36">
        <v>1000</v>
      </c>
    </row>
    <row r="123" spans="2:4" ht="45" x14ac:dyDescent="0.2">
      <c r="B123" s="26" t="s">
        <v>221</v>
      </c>
      <c r="C123" s="22" t="s">
        <v>222</v>
      </c>
      <c r="D123" s="36">
        <v>1200</v>
      </c>
    </row>
    <row r="124" spans="2:4" ht="60" x14ac:dyDescent="0.2">
      <c r="B124" s="26" t="s">
        <v>227</v>
      </c>
      <c r="C124" s="22" t="s">
        <v>228</v>
      </c>
      <c r="D124" s="36">
        <v>220</v>
      </c>
    </row>
    <row r="125" spans="2:4" ht="45" x14ac:dyDescent="0.2">
      <c r="B125" s="26" t="s">
        <v>219</v>
      </c>
      <c r="C125" s="22" t="s">
        <v>220</v>
      </c>
      <c r="D125" s="36">
        <v>887</v>
      </c>
    </row>
    <row r="126" spans="2:4" ht="60" x14ac:dyDescent="0.2">
      <c r="B126" s="21" t="s">
        <v>199</v>
      </c>
      <c r="C126" s="22" t="s">
        <v>197</v>
      </c>
      <c r="D126" s="36">
        <v>4391</v>
      </c>
    </row>
    <row r="127" spans="2:4" ht="60" x14ac:dyDescent="0.2">
      <c r="B127" s="21" t="s">
        <v>200</v>
      </c>
      <c r="C127" s="11" t="s">
        <v>198</v>
      </c>
      <c r="D127" s="36">
        <v>4391</v>
      </c>
    </row>
    <row r="128" spans="2:4" ht="30" x14ac:dyDescent="0.2">
      <c r="B128" s="21" t="s">
        <v>201</v>
      </c>
      <c r="C128" s="11" t="s">
        <v>202</v>
      </c>
      <c r="D128" s="36">
        <v>1510</v>
      </c>
    </row>
  </sheetData>
  <mergeCells count="5">
    <mergeCell ref="C2:D2"/>
    <mergeCell ref="C3:D3"/>
    <mergeCell ref="B7:D7"/>
    <mergeCell ref="B6:D6"/>
    <mergeCell ref="B5:D5"/>
  </mergeCells>
  <pageMargins left="0.98425196850393704" right="0.39370078740157483" top="0.39370078740157483" bottom="0.39370078740157483" header="0.82677165354330717" footer="0.51181102362204722"/>
  <pageSetup paperSize="9" scale="90" fitToHeight="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2</vt:i4>
      </vt:variant>
    </vt:vector>
  </HeadingPairs>
  <TitlesOfParts>
    <vt:vector size="3" baseType="lpstr">
      <vt:lpstr>2019</vt:lpstr>
      <vt:lpstr>'2019'!Заголовки_для_печати</vt:lpstr>
      <vt:lpstr>'2019'!Область_печати</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Лоскутова Валентина Александровна</dc:creator>
  <cp:lastModifiedBy>Людмила Александровна Зверева</cp:lastModifiedBy>
  <cp:lastPrinted>2019-10-14T05:35:01Z</cp:lastPrinted>
  <dcterms:created xsi:type="dcterms:W3CDTF">2016-11-21T07:13:02Z</dcterms:created>
  <dcterms:modified xsi:type="dcterms:W3CDTF">2019-10-15T11:26:32Z</dcterms:modified>
</cp:coreProperties>
</file>